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บันไดเงินเดือน" sheetId="1" r:id="rId5"/>
    <sheet state="visible" name="KPI" sheetId="2" r:id="rId6"/>
    <sheet state="hidden" name="สำเนาของ กลไก KPI" sheetId="3" r:id="rId7"/>
    <sheet state="visible" name="ใบลงเวลา" sheetId="4" r:id="rId8"/>
    <sheet state="visible" name="ตารางเงินเดือน" sheetId="5" r:id="rId9"/>
    <sheet state="visible" name="เงินเดือน KPI" sheetId="6" r:id="rId10"/>
  </sheets>
  <definedNames>
    <definedName hidden="1" localSheetId="1" name="_xlnm._FilterDatabase">KPI!$A$1:$C$17</definedName>
    <definedName hidden="1" localSheetId="2" name="_xlnm._FilterDatabase">'สำเนาของ กลไก KPI'!$A$1:$C$17</definedName>
  </definedNames>
  <calcPr/>
</workbook>
</file>

<file path=xl/sharedStrings.xml><?xml version="1.0" encoding="utf-8"?>
<sst xmlns="http://schemas.openxmlformats.org/spreadsheetml/2006/main" count="546" uniqueCount="134">
  <si>
    <t>สามารถปรับแต่งตามงบประมาณของแต่ละฝ่าย ตารางนี้เป็นเพียงตัวอย่างเพื่อประกอบการอธิบาย
ตำแหน่งเงินเดือน	ปรับแต่งตามจริงตามที่กฎหมายประกันสังคมกำหนดขั้นต่ำจริง</t>
  </si>
  <si>
    <t>ระดับเงินเดือน</t>
  </si>
  <si>
    <t>ตำแหน่ง</t>
  </si>
  <si>
    <t>รายได้รวม</t>
  </si>
  <si>
    <t xml:space="preserve">เงินเดือนตำแหน่ง </t>
  </si>
  <si>
    <t>ค่าช่วยเหลืออาหาร/เดือน</t>
  </si>
  <si>
    <t>ค่าบริการโทรศัพท์/เดือน</t>
  </si>
  <si>
    <t>ค่าช่วยเหลือเครื่องแบบ/เดือน</t>
  </si>
  <si>
    <t>KPI</t>
  </si>
  <si>
    <t>B1</t>
  </si>
  <si>
    <t xml:space="preserve">พนักงานระดับ 1	</t>
  </si>
  <si>
    <t>B2</t>
  </si>
  <si>
    <t xml:space="preserve">พนักงานระดับ 2        </t>
  </si>
  <si>
    <t>B3</t>
  </si>
  <si>
    <t xml:space="preserve">พนักงานระดับ 3        </t>
  </si>
  <si>
    <t>B4</t>
  </si>
  <si>
    <t>พนักงานระดับ 4</t>
  </si>
  <si>
    <t>B5</t>
  </si>
  <si>
    <t>พนักงานระดับ 5</t>
  </si>
  <si>
    <t>B6</t>
  </si>
  <si>
    <t>ผู้จัดการระดับ 1</t>
  </si>
  <si>
    <t>B7</t>
  </si>
  <si>
    <t>ผู้จัดการระดับ 2</t>
  </si>
  <si>
    <t>B8</t>
  </si>
  <si>
    <t>ผู้จัดการระดับ 3</t>
  </si>
  <si>
    <t>B9</t>
  </si>
  <si>
    <t>ผู้จัดการระดับ 4</t>
  </si>
  <si>
    <t>B10</t>
  </si>
  <si>
    <t>ผู้จัดการระดับ 5</t>
  </si>
  <si>
    <t>B11</t>
  </si>
  <si>
    <t>รองผู้อำนวยการ</t>
  </si>
  <si>
    <t>B12</t>
  </si>
  <si>
    <t>ผู้อำนวยการ</t>
  </si>
  <si>
    <t>กลไกพนักงานขาย</t>
  </si>
  <si>
    <t>กลไกทีมธุรกิจ</t>
  </si>
  <si>
    <t>รายได้</t>
  </si>
  <si>
    <t xml:space="preserve">อัตรารับรายได้        </t>
  </si>
  <si>
    <t xml:space="preserve">อัตรารับรายได้	</t>
  </si>
  <si>
    <t>รายได้ของทีมธุรกิจคือรายได้รวมของทีม</t>
  </si>
  <si>
    <t>ตารางการลงเวลา</t>
  </si>
  <si>
    <t>ลำดับ</t>
  </si>
  <si>
    <t>รหัสพนักงาน</t>
  </si>
  <si>
    <t>ชื่อและนาสกุล</t>
  </si>
  <si>
    <t>ตำแหน่ง/แผนก</t>
  </si>
  <si>
    <t>วันที่ในเดือน</t>
  </si>
  <si>
    <t>จำนวนวันทำงานจริงทั้งหมด</t>
  </si>
  <si>
    <t>จำนวนวันหยุดทั้งหมด รวมทั้งวันหยุดสำหรับงานศพ งานแต่งงาน ฯลฯ</t>
  </si>
  <si>
    <t>จำนวนวันหยุดทั้งหมด</t>
  </si>
  <si>
    <t>จำนวนวันลาโดยไม่ได้รับค่าจ้างทั้งหมด</t>
  </si>
  <si>
    <t>EMP001</t>
  </si>
  <si>
    <t>วุฒิธิดา ธุหะ</t>
  </si>
  <si>
    <t>L</t>
  </si>
  <si>
    <t>x</t>
  </si>
  <si>
    <t>P</t>
  </si>
  <si>
    <t>CL</t>
  </si>
  <si>
    <t>EMP002</t>
  </si>
  <si>
    <t>ณัฐธัญญ์ ธีระ</t>
  </si>
  <si>
    <t>x/2</t>
  </si>
  <si>
    <t>p/2</t>
  </si>
  <si>
    <t>EMP003</t>
  </si>
  <si>
    <t>ชนิดาภา หวัง</t>
  </si>
  <si>
    <t>เลขานุการ</t>
  </si>
  <si>
    <t>KL</t>
  </si>
  <si>
    <t>p</t>
  </si>
  <si>
    <t>EMP004</t>
  </si>
  <si>
    <t>เลิศวุฒิ อำนวย</t>
  </si>
  <si>
    <t>หัวหน้าฝ่ายบัญชี</t>
  </si>
  <si>
    <t>EMP005</t>
  </si>
  <si>
    <t>ณัฐพร นันทวงศ์</t>
  </si>
  <si>
    <t>พนักงานบัญชี</t>
  </si>
  <si>
    <t>EMP006</t>
  </si>
  <si>
    <t>บูรพา โชติปัญญา</t>
  </si>
  <si>
    <t>EMP007</t>
  </si>
  <si>
    <t>ธนาธิป เสียงโชติ</t>
  </si>
  <si>
    <t>หัวหน้าฝ่ายธุรกิจ</t>
  </si>
  <si>
    <t>EMP008</t>
  </si>
  <si>
    <t>ดิษย์วงค์ ลูกรักษ์</t>
  </si>
  <si>
    <t>ผู้จัดการธุรกิจ</t>
  </si>
  <si>
    <t>EMP009</t>
  </si>
  <si>
    <t>เลิศภพ ลูกรักษ์</t>
  </si>
  <si>
    <t>พนักงานธุรกิจ</t>
  </si>
  <si>
    <t>EMP010</t>
  </si>
  <si>
    <t>ปณิธาน ไกรทอง</t>
  </si>
  <si>
    <t>EMP011</t>
  </si>
  <si>
    <t xml:space="preserve">ควีน รณกร	</t>
  </si>
  <si>
    <t>EMP012</t>
  </si>
  <si>
    <t xml:space="preserve">ดนุพล หนูทิน	</t>
  </si>
  <si>
    <t>EMP013</t>
  </si>
  <si>
    <t xml:space="preserve">วสันต์ จิระพันธ์	</t>
  </si>
  <si>
    <t>EMP014</t>
  </si>
  <si>
    <t>ณัฐนรี จันทร์สุข</t>
  </si>
  <si>
    <t>พนักงานสำนักงาน</t>
  </si>
  <si>
    <t>ทั้งหมด</t>
  </si>
  <si>
    <t>กรุงเทพฯ, วันที่    เดือน    ปี 2025</t>
  </si>
  <si>
    <t xml:space="preserve">ผู้อำนวยการ </t>
  </si>
  <si>
    <t>บัญชี</t>
  </si>
  <si>
    <t>ผู้จัดทำตาราง</t>
  </si>
  <si>
    <t>เครื่องหมาย</t>
  </si>
  <si>
    <t>ความหมาย</t>
  </si>
  <si>
    <t>ปรับแต่งตามแต่ละบริษัทให้มีเครื่องหมายที่เหมาะสมและอย่าลืมปรับสูตรการคำนวณในคอลัมน์วันทำงานให้ตรงกับข้อมูลใหม่</t>
  </si>
  <si>
    <t>X</t>
  </si>
  <si>
    <t>ทำงานเต็มวัน</t>
  </si>
  <si>
    <t>X/2</t>
  </si>
  <si>
    <t>ทำงานครึ่งวัน</t>
  </si>
  <si>
    <t>ลางานทั้งวัน</t>
  </si>
  <si>
    <t>P/2</t>
  </si>
  <si>
    <t>ลางานครึ่งวัน</t>
  </si>
  <si>
    <t>ลางานไม่รับค่าจ้าง</t>
  </si>
  <si>
    <t>TS</t>
  </si>
  <si>
    <t>ลาคลอด</t>
  </si>
  <si>
    <t>วันหยุดงานส่วนตัวที่มีเงินเดือน (เช่น งานแต่งงาน, งานศพ ฯลฯ ตามนโยบายของแต่ละบริษัท)</t>
  </si>
  <si>
    <t>CL/2</t>
  </si>
  <si>
    <t>วันหยุดงานส่วนตัวที่มีเงินเดือนครึ่งวัน</t>
  </si>
  <si>
    <t>วันหยุดราชการ</t>
  </si>
  <si>
    <t>L/2</t>
  </si>
  <si>
    <t>วันหยุดราชการครึ่งวัน</t>
  </si>
  <si>
    <t>ตารางเงินเดือน</t>
  </si>
  <si>
    <t xml:space="preserve">กรอกที่นี่ </t>
  </si>
  <si>
    <t>วันทำงานมาตรฐาน</t>
  </si>
  <si>
    <t>เงินเดือนตามข้อตกลง</t>
  </si>
  <si>
    <t>เงินเดือนพื้นฐาน</t>
  </si>
  <si>
    <t>เงินช่วยเหลือต่างๆ</t>
  </si>
  <si>
    <t>เงินเดือน KPI</t>
  </si>
  <si>
    <t>รายได้ตามวันทำงานจริง</t>
  </si>
  <si>
    <t>รายได้ในวันหยุดที่ได้รับเงินเต็ม 100% (วันลาพัก วันหยุดราชการ งานศพ งานแต่ง)</t>
  </si>
  <si>
    <t>ค่าอาหาร</t>
  </si>
  <si>
    <t>เงินโทรศัพย์</t>
  </si>
  <si>
    <t>ค่าเครื่องแต่งกาย</t>
  </si>
  <si>
    <t>NC การทำงาน</t>
  </si>
  <si>
    <t>วันลาพัก งานศพ งานแต่ง</t>
  </si>
  <si>
    <t xml:space="preserve">วันหยุดราชการ </t>
  </si>
  <si>
    <t>ชื่อและนามสกุล</t>
  </si>
  <si>
    <t xml:space="preserve">รายได้ </t>
  </si>
  <si>
    <t xml:space="preserve">อัตรารับรายได้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</si>
</sst>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(* #,##0_);_(* \(#,##0\);_(* &quot;-&quot;??_);_(@_)"/>
    <numFmt numFmtId="165" formatCode="0.0%"/>
    <numFmt numFmtId="166" formatCode="_-* #,##0\ _₫_-;\-* #,##0\ _₫_-;_-* &quot;-&quot;??\ _₫_-;_-@"/>
    <numFmt numFmtId="167" formatCode="#,##0.0"/>
    <numFmt numFmtId="168" formatCode="M/d/yyyy"/>
    <numFmt numFmtId="169" formatCode="dddd&quot;, &quot;mmmm&quot; &quot;d&quot;, &quot;yyyy"/>
    <numFmt numFmtId="170" formatCode="#,##0.0_);\(#,##0.0\)"/>
    <numFmt numFmtId="171" formatCode="_(* #,##0.0_);_(* \(#,##0.0\);_(* &quot;-&quot;??_);_(@_)"/>
  </numFmts>
  <fonts count="13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Times New Roman"/>
    </font>
    <font/>
    <font>
      <sz val="11.0"/>
      <color theme="1"/>
      <name val="Times New Roman"/>
    </font>
    <font>
      <sz val="10.0"/>
      <color theme="1"/>
      <name val="Times New Roman"/>
    </font>
    <font>
      <b/>
      <sz val="12.0"/>
      <color theme="1"/>
      <name val="Times New Roman"/>
    </font>
    <font>
      <sz val="12.0"/>
      <color theme="1"/>
      <name val="Times New Roman"/>
    </font>
    <font>
      <b/>
      <sz val="16.0"/>
      <color rgb="FFFFFFFF"/>
      <name val="Times New Roman"/>
    </font>
    <font>
      <sz val="11.0"/>
      <color rgb="FFFF0000"/>
      <name val="Calibri"/>
    </font>
    <font>
      <sz val="12.0"/>
      <color rgb="FF000000"/>
      <name val="Times New Roman"/>
    </font>
    <font>
      <b/>
      <sz val="10.0"/>
      <color theme="1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  <fill>
      <patternFill patternType="solid">
        <fgColor rgb="FFFFE598"/>
        <bgColor rgb="FFFFE598"/>
      </patternFill>
    </fill>
    <fill>
      <patternFill patternType="solid">
        <fgColor theme="0"/>
        <bgColor theme="0"/>
      </patternFill>
    </fill>
    <fill>
      <patternFill patternType="solid">
        <fgColor rgb="FF548135"/>
        <bgColor rgb="FF548135"/>
      </patternFill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/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9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164" xfId="0" applyFont="1" applyNumberFormat="1"/>
    <xf borderId="0" fillId="0" fontId="2" numFmtId="164" xfId="0" applyFont="1" applyNumberFormat="1"/>
    <xf borderId="1" fillId="2" fontId="3" numFmtId="0" xfId="0" applyAlignment="1" applyBorder="1" applyFill="1" applyFont="1">
      <alignment horizontal="center" readingOrder="0" shrinkToFit="0" vertical="center" wrapText="1"/>
    </xf>
    <xf borderId="1" fillId="2" fontId="3" numFmtId="164" xfId="0" applyAlignment="1" applyBorder="1" applyFont="1" applyNumberFormat="1">
      <alignment horizontal="center" readingOrder="0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1" fillId="0" fontId="2" numFmtId="0" xfId="0" applyBorder="1" applyFont="1"/>
    <xf borderId="1" fillId="0" fontId="2" numFmtId="0" xfId="0" applyAlignment="1" applyBorder="1" applyFont="1">
      <alignment readingOrder="0"/>
    </xf>
    <xf borderId="1" fillId="0" fontId="2" numFmtId="164" xfId="0" applyBorder="1" applyFont="1" applyNumberFormat="1"/>
    <xf borderId="1" fillId="0" fontId="2" numFmtId="164" xfId="0" applyAlignment="1" applyBorder="1" applyFont="1" applyNumberFormat="1">
      <alignment readingOrder="0"/>
    </xf>
    <xf borderId="0" fillId="0" fontId="2" numFmtId="9" xfId="0" applyFont="1" applyNumberFormat="1"/>
    <xf borderId="2" fillId="0" fontId="2" numFmtId="164" xfId="0" applyAlignment="1" applyBorder="1" applyFont="1" applyNumberFormat="1">
      <alignment readingOrder="0"/>
    </xf>
    <xf borderId="3" fillId="0" fontId="2" numFmtId="164" xfId="0" applyBorder="1" applyFont="1" applyNumberFormat="1"/>
    <xf borderId="4" fillId="3" fontId="3" numFmtId="0" xfId="0" applyAlignment="1" applyBorder="1" applyFill="1" applyFont="1">
      <alignment readingOrder="0"/>
    </xf>
    <xf borderId="5" fillId="0" fontId="4" numFmtId="0" xfId="0" applyBorder="1" applyFont="1"/>
    <xf borderId="6" fillId="0" fontId="4" numFmtId="0" xfId="0" applyBorder="1" applyFont="1"/>
    <xf borderId="0" fillId="0" fontId="5" numFmtId="0" xfId="0" applyFont="1"/>
    <xf borderId="7" fillId="3" fontId="3" numFmtId="0" xfId="0" applyAlignment="1" applyBorder="1" applyFont="1">
      <alignment readingOrder="0"/>
    </xf>
    <xf borderId="7" fillId="3" fontId="5" numFmtId="0" xfId="0" applyBorder="1" applyFont="1"/>
    <xf borderId="8" fillId="3" fontId="5" numFmtId="0" xfId="0" applyBorder="1" applyFont="1"/>
    <xf borderId="2" fillId="0" fontId="3" numFmtId="0" xfId="0" applyAlignment="1" applyBorder="1" applyFont="1">
      <alignment horizontal="center" readingOrder="0"/>
    </xf>
    <xf borderId="9" fillId="0" fontId="4" numFmtId="0" xfId="0" applyBorder="1" applyFont="1"/>
    <xf borderId="1" fillId="0" fontId="3" numFmtId="0" xfId="0" applyAlignment="1" applyBorder="1" applyFont="1">
      <alignment readingOrder="0"/>
    </xf>
    <xf borderId="0" fillId="0" fontId="5" numFmtId="0" xfId="0" applyAlignment="1" applyFont="1">
      <alignment readingOrder="0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readingOrder="0"/>
    </xf>
    <xf borderId="1" fillId="0" fontId="5" numFmtId="9" xfId="0" applyAlignment="1" applyBorder="1" applyFont="1" applyNumberFormat="1">
      <alignment horizontal="center"/>
    </xf>
    <xf borderId="1" fillId="0" fontId="6" numFmtId="164" xfId="0" applyAlignment="1" applyBorder="1" applyFont="1" applyNumberFormat="1">
      <alignment horizontal="right" readingOrder="0" shrinkToFit="0" wrapText="1"/>
    </xf>
    <xf borderId="1" fillId="0" fontId="5" numFmtId="165" xfId="0" applyAlignment="1" applyBorder="1" applyFont="1" applyNumberFormat="1">
      <alignment horizontal="center"/>
    </xf>
    <xf borderId="1" fillId="0" fontId="6" numFmtId="164" xfId="0" applyAlignment="1" applyBorder="1" applyFont="1" applyNumberFormat="1">
      <alignment horizontal="center" readingOrder="0" shrinkToFit="0" wrapText="1"/>
    </xf>
    <xf borderId="1" fillId="0" fontId="6" numFmtId="164" xfId="0" applyAlignment="1" applyBorder="1" applyFont="1" applyNumberFormat="1">
      <alignment shrinkToFit="0" wrapText="1"/>
    </xf>
    <xf borderId="1" fillId="0" fontId="6" numFmtId="164" xfId="0" applyAlignment="1" applyBorder="1" applyFont="1" applyNumberFormat="1">
      <alignment horizontal="right" shrinkToFit="0" wrapText="1"/>
    </xf>
    <xf borderId="4" fillId="4" fontId="7" numFmtId="0" xfId="0" applyAlignment="1" applyBorder="1" applyFill="1" applyFont="1">
      <alignment horizontal="center" vertical="center"/>
    </xf>
    <xf borderId="8" fillId="4" fontId="7" numFmtId="0" xfId="0" applyAlignment="1" applyBorder="1" applyFont="1">
      <alignment horizontal="left" vertical="center"/>
    </xf>
    <xf borderId="8" fillId="4" fontId="8" numFmtId="164" xfId="0" applyAlignment="1" applyBorder="1" applyFont="1" applyNumberFormat="1">
      <alignment vertical="center"/>
    </xf>
    <xf borderId="8" fillId="4" fontId="8" numFmtId="166" xfId="0" applyAlignment="1" applyBorder="1" applyFont="1" applyNumberFormat="1">
      <alignment vertical="center"/>
    </xf>
    <xf borderId="8" fillId="4" fontId="8" numFmtId="0" xfId="0" applyAlignment="1" applyBorder="1" applyFont="1">
      <alignment vertical="center"/>
    </xf>
    <xf borderId="8" fillId="4" fontId="8" numFmtId="167" xfId="0" applyAlignment="1" applyBorder="1" applyFont="1" applyNumberFormat="1">
      <alignment horizontal="center" vertical="center"/>
    </xf>
    <xf borderId="4" fillId="5" fontId="9" numFmtId="0" xfId="0" applyAlignment="1" applyBorder="1" applyFill="1" applyFont="1">
      <alignment horizontal="center" readingOrder="0" vertical="center"/>
    </xf>
    <xf borderId="4" fillId="5" fontId="9" numFmtId="168" xfId="0" applyAlignment="1" applyBorder="1" applyFont="1" applyNumberFormat="1">
      <alignment horizontal="center" readingOrder="0" vertical="center"/>
    </xf>
    <xf borderId="0" fillId="0" fontId="10" numFmtId="0" xfId="0" applyFont="1"/>
    <xf borderId="10" fillId="6" fontId="7" numFmtId="0" xfId="0" applyAlignment="1" applyBorder="1" applyFill="1" applyFont="1">
      <alignment horizontal="center" readingOrder="0" shrinkToFit="0" vertical="center" wrapText="1"/>
    </xf>
    <xf borderId="2" fillId="6" fontId="7" numFmtId="0" xfId="0" applyAlignment="1" applyBorder="1" applyFont="1">
      <alignment horizontal="center" readingOrder="0" vertical="center"/>
    </xf>
    <xf borderId="11" fillId="0" fontId="4" numFmtId="0" xfId="0" applyBorder="1" applyFont="1"/>
    <xf borderId="10" fillId="6" fontId="7" numFmtId="167" xfId="0" applyAlignment="1" applyBorder="1" applyFont="1" applyNumberFormat="1">
      <alignment horizontal="center" readingOrder="0" shrinkToFit="0" vertical="center" wrapText="1"/>
    </xf>
    <xf borderId="12" fillId="0" fontId="4" numFmtId="0" xfId="0" applyBorder="1" applyFont="1"/>
    <xf borderId="1" fillId="6" fontId="8" numFmtId="0" xfId="0" applyAlignment="1" applyBorder="1" applyFont="1">
      <alignment horizontal="center" vertical="center"/>
    </xf>
    <xf borderId="13" fillId="0" fontId="4" numFmtId="0" xfId="0" applyBorder="1" applyFont="1"/>
    <xf borderId="1" fillId="6" fontId="8" numFmtId="169" xfId="0" applyAlignment="1" applyBorder="1" applyFont="1" applyNumberFormat="1">
      <alignment horizontal="center" vertical="center"/>
    </xf>
    <xf borderId="1" fillId="4" fontId="8" numFmtId="0" xfId="0" applyBorder="1" applyFont="1"/>
    <xf borderId="1" fillId="4" fontId="8" numFmtId="0" xfId="0" applyAlignment="1" applyBorder="1" applyFont="1">
      <alignment readingOrder="0"/>
    </xf>
    <xf borderId="1" fillId="4" fontId="8" numFmtId="49" xfId="0" applyAlignment="1" applyBorder="1" applyFont="1" applyNumberFormat="1">
      <alignment horizontal="left" readingOrder="0" vertical="center"/>
    </xf>
    <xf borderId="1" fillId="4" fontId="8" numFmtId="0" xfId="0" applyAlignment="1" applyBorder="1" applyFont="1">
      <alignment vertical="center"/>
    </xf>
    <xf borderId="1" fillId="7" fontId="8" numFmtId="0" xfId="0" applyAlignment="1" applyBorder="1" applyFill="1" applyFont="1">
      <alignment vertical="center"/>
    </xf>
    <xf borderId="1" fillId="0" fontId="8" numFmtId="0" xfId="0" applyAlignment="1" applyBorder="1" applyFont="1">
      <alignment vertical="center"/>
    </xf>
    <xf borderId="1" fillId="4" fontId="8" numFmtId="167" xfId="0" applyAlignment="1" applyBorder="1" applyFont="1" applyNumberFormat="1">
      <alignment horizontal="center" vertical="center"/>
    </xf>
    <xf borderId="1" fillId="4" fontId="8" numFmtId="49" xfId="0" applyAlignment="1" applyBorder="1" applyFont="1" applyNumberFormat="1">
      <alignment horizontal="left" readingOrder="0" shrinkToFit="0" vertical="center" wrapText="1"/>
    </xf>
    <xf borderId="1" fillId="4" fontId="11" numFmtId="0" xfId="0" applyAlignment="1" applyBorder="1" applyFont="1">
      <alignment horizontal="left" readingOrder="0"/>
    </xf>
    <xf borderId="1" fillId="4" fontId="8" numFmtId="49" xfId="0" applyAlignment="1" applyBorder="1" applyFont="1" applyNumberFormat="1">
      <alignment horizontal="left" shrinkToFit="0" vertical="center" wrapText="1"/>
    </xf>
    <xf borderId="1" fillId="4" fontId="11" numFmtId="0" xfId="0" applyAlignment="1" applyBorder="1" applyFont="1">
      <alignment horizontal="left"/>
    </xf>
    <xf borderId="1" fillId="4" fontId="8" numFmtId="0" xfId="0" applyAlignment="1" applyBorder="1" applyFont="1">
      <alignment horizontal="left" readingOrder="0" vertical="center"/>
    </xf>
    <xf borderId="14" fillId="4" fontId="8" numFmtId="0" xfId="0" applyAlignment="1" applyBorder="1" applyFont="1">
      <alignment horizontal="left" readingOrder="0" vertical="center"/>
    </xf>
    <xf borderId="2" fillId="0" fontId="8" numFmtId="0" xfId="0" applyAlignment="1" applyBorder="1" applyFont="1">
      <alignment horizontal="center" readingOrder="0" shrinkToFit="1" vertical="center" wrapText="0"/>
    </xf>
    <xf borderId="9" fillId="0" fontId="8" numFmtId="0" xfId="0" applyAlignment="1" applyBorder="1" applyFont="1">
      <alignment horizontal="center" shrinkToFit="1" vertical="center" wrapText="0"/>
    </xf>
    <xf borderId="1" fillId="0" fontId="8" numFmtId="170" xfId="0" applyAlignment="1" applyBorder="1" applyFont="1" applyNumberFormat="1">
      <alignment shrinkToFit="1" vertical="center" wrapText="0"/>
    </xf>
    <xf borderId="8" fillId="8" fontId="8" numFmtId="0" xfId="0" applyAlignment="1" applyBorder="1" applyFill="1" applyFont="1">
      <alignment vertical="center"/>
    </xf>
    <xf borderId="8" fillId="8" fontId="8" numFmtId="0" xfId="0" applyAlignment="1" applyBorder="1" applyFont="1">
      <alignment readingOrder="0" vertical="center"/>
    </xf>
    <xf borderId="8" fillId="8" fontId="8" numFmtId="167" xfId="0" applyAlignment="1" applyBorder="1" applyFont="1" applyNumberFormat="1">
      <alignment horizontal="center" vertical="center"/>
    </xf>
    <xf borderId="0" fillId="0" fontId="7" numFmtId="2" xfId="0" applyAlignment="1" applyFont="1" applyNumberFormat="1">
      <alignment horizontal="center" readingOrder="0" vertical="center"/>
    </xf>
    <xf borderId="8" fillId="8" fontId="7" numFmtId="3" xfId="0" applyAlignment="1" applyBorder="1" applyFont="1" applyNumberFormat="1">
      <alignment horizontal="right" shrinkToFit="0" vertical="center" wrapText="1"/>
    </xf>
    <xf borderId="0" fillId="0" fontId="7" numFmtId="3" xfId="0" applyAlignment="1" applyFont="1" applyNumberFormat="1">
      <alignment horizontal="center" shrinkToFit="0" vertical="center" wrapText="1"/>
    </xf>
    <xf borderId="0" fillId="0" fontId="8" numFmtId="3" xfId="0" applyAlignment="1" applyFont="1" applyNumberFormat="1">
      <alignment vertical="center"/>
    </xf>
    <xf borderId="8" fillId="8" fontId="8" numFmtId="3" xfId="0" applyAlignment="1" applyBorder="1" applyFont="1" applyNumberFormat="1">
      <alignment vertical="center"/>
    </xf>
    <xf borderId="8" fillId="8" fontId="7" numFmtId="3" xfId="0" applyAlignment="1" applyBorder="1" applyFont="1" applyNumberFormat="1">
      <alignment vertical="center"/>
    </xf>
    <xf borderId="8" fillId="8" fontId="7" numFmtId="171" xfId="0" applyAlignment="1" applyBorder="1" applyFont="1" applyNumberFormat="1">
      <alignment horizontal="right" shrinkToFit="0" vertical="center" wrapText="1"/>
    </xf>
    <xf borderId="0" fillId="0" fontId="7" numFmtId="3" xfId="0" applyAlignment="1" applyFont="1" applyNumberFormat="1">
      <alignment horizontal="center" readingOrder="0" shrinkToFit="0" vertical="center" wrapText="1"/>
    </xf>
    <xf borderId="8" fillId="8" fontId="7" numFmtId="3" xfId="0" applyAlignment="1" applyBorder="1" applyFont="1" applyNumberFormat="1">
      <alignment horizontal="center" shrinkToFit="0" vertical="center" wrapText="1"/>
    </xf>
    <xf borderId="0" fillId="0" fontId="7" numFmtId="164" xfId="0" applyAlignment="1" applyFont="1" applyNumberFormat="1">
      <alignment vertical="center"/>
    </xf>
    <xf borderId="0" fillId="0" fontId="3" numFmtId="0" xfId="0" applyAlignment="1" applyFont="1">
      <alignment readingOrder="0"/>
    </xf>
    <xf borderId="0" fillId="0" fontId="10" numFmtId="0" xfId="0" applyAlignment="1" applyFont="1">
      <alignment readingOrder="0"/>
    </xf>
    <xf borderId="0" fillId="0" fontId="3" numFmtId="0" xfId="0" applyAlignment="1" applyFont="1">
      <alignment horizontal="left" readingOrder="0"/>
    </xf>
    <xf borderId="0" fillId="0" fontId="3" numFmtId="168" xfId="0" applyAlignment="1" applyFont="1" applyNumberFormat="1">
      <alignment horizontal="left"/>
    </xf>
    <xf borderId="10" fillId="3" fontId="3" numFmtId="0" xfId="0" applyAlignment="1" applyBorder="1" applyFont="1">
      <alignment horizontal="center" readingOrder="0" shrinkToFit="0" vertical="center" wrapText="1"/>
    </xf>
    <xf borderId="10" fillId="3" fontId="7" numFmtId="0" xfId="0" applyAlignment="1" applyBorder="1" applyFont="1">
      <alignment horizontal="center" readingOrder="0" shrinkToFit="0" vertical="center" wrapText="1"/>
    </xf>
    <xf borderId="2" fillId="3" fontId="3" numFmtId="0" xfId="0" applyAlignment="1" applyBorder="1" applyFont="1">
      <alignment horizontal="center" readingOrder="0" shrinkToFit="0" vertical="center" wrapText="1"/>
    </xf>
    <xf borderId="10" fillId="3" fontId="12" numFmtId="0" xfId="0" applyAlignment="1" applyBorder="1" applyFont="1">
      <alignment horizontal="center" readingOrder="0" shrinkToFit="0" vertical="center" wrapText="1"/>
    </xf>
    <xf borderId="1" fillId="4" fontId="8" numFmtId="0" xfId="0" applyAlignment="1" applyBorder="1" applyFont="1">
      <alignment horizontal="left" vertical="center"/>
    </xf>
    <xf borderId="1" fillId="4" fontId="8" numFmtId="49" xfId="0" applyAlignment="1" applyBorder="1" applyFont="1" applyNumberFormat="1">
      <alignment horizontal="left" vertical="center"/>
    </xf>
    <xf borderId="0" fillId="0" fontId="3" numFmtId="0" xfId="0" applyFont="1"/>
    <xf borderId="1" fillId="4" fontId="7" numFmtId="49" xfId="0" applyAlignment="1" applyBorder="1" applyFont="1" applyNumberFormat="1">
      <alignment horizontal="left" shrinkToFit="0" vertical="center" wrapText="1"/>
    </xf>
    <xf borderId="1" fillId="0" fontId="3" numFmtId="0" xfId="0" applyBorder="1" applyFont="1"/>
    <xf borderId="1" fillId="0" fontId="3" numFmtId="164" xfId="0" applyBorder="1" applyFont="1" applyNumberFormat="1"/>
    <xf borderId="1" fillId="0" fontId="5" numFmtId="165" xfId="0" applyBorder="1" applyFont="1" applyNumberFormat="1"/>
    <xf borderId="1" fillId="0" fontId="5" numFmtId="0" xfId="0" applyBorder="1" applyFont="1"/>
    <xf borderId="0" fillId="0" fontId="5" numFmtId="16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FFFF00"/>
          <bgColor rgb="FFFF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5.14"/>
    <col customWidth="1" min="3" max="8" width="17.57"/>
    <col customWidth="1" min="9" max="9" width="11.86"/>
    <col customWidth="1" min="10" max="26" width="8.71"/>
  </cols>
  <sheetData>
    <row r="1">
      <c r="C1" s="1" t="s">
        <v>0</v>
      </c>
      <c r="D1" s="2"/>
      <c r="K1" s="3"/>
    </row>
    <row r="2">
      <c r="D2" s="2"/>
      <c r="K2" s="3"/>
    </row>
    <row r="3">
      <c r="A3" s="4" t="s">
        <v>1</v>
      </c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6" t="s">
        <v>8</v>
      </c>
      <c r="K3" s="3"/>
    </row>
    <row r="4">
      <c r="A4" s="7" t="s">
        <v>9</v>
      </c>
      <c r="B4" s="8" t="s">
        <v>10</v>
      </c>
      <c r="C4" s="9">
        <f t="shared" ref="C4:C15" si="1">SUM(D4:H4)</f>
        <v>5000</v>
      </c>
      <c r="D4" s="10">
        <v>5000.0</v>
      </c>
      <c r="E4" s="9"/>
      <c r="F4" s="9"/>
      <c r="G4" s="9"/>
      <c r="H4" s="9"/>
      <c r="K4" s="3"/>
    </row>
    <row r="5">
      <c r="A5" s="7" t="s">
        <v>11</v>
      </c>
      <c r="B5" s="8" t="s">
        <v>12</v>
      </c>
      <c r="C5" s="9">
        <f t="shared" si="1"/>
        <v>5500</v>
      </c>
      <c r="D5" s="9">
        <f t="shared" ref="D5:D8" si="2">+D4</f>
        <v>5000</v>
      </c>
      <c r="E5" s="9"/>
      <c r="F5" s="9"/>
      <c r="G5" s="9"/>
      <c r="H5" s="10">
        <v>500.0</v>
      </c>
      <c r="I5" s="11"/>
      <c r="K5" s="3"/>
    </row>
    <row r="6">
      <c r="A6" s="7" t="s">
        <v>13</v>
      </c>
      <c r="B6" s="8" t="s">
        <v>14</v>
      </c>
      <c r="C6" s="9">
        <f t="shared" si="1"/>
        <v>6000</v>
      </c>
      <c r="D6" s="9">
        <f t="shared" si="2"/>
        <v>5000</v>
      </c>
      <c r="E6" s="9"/>
      <c r="F6" s="10">
        <v>500.0</v>
      </c>
      <c r="G6" s="9"/>
      <c r="H6" s="10">
        <v>500.0</v>
      </c>
      <c r="I6" s="11"/>
      <c r="K6" s="3"/>
    </row>
    <row r="7">
      <c r="A7" s="7" t="s">
        <v>15</v>
      </c>
      <c r="B7" s="8" t="s">
        <v>16</v>
      </c>
      <c r="C7" s="9">
        <f t="shared" si="1"/>
        <v>7000</v>
      </c>
      <c r="D7" s="9">
        <f t="shared" si="2"/>
        <v>5000</v>
      </c>
      <c r="E7" s="10">
        <v>730.0</v>
      </c>
      <c r="F7" s="10">
        <v>500.0</v>
      </c>
      <c r="G7" s="9"/>
      <c r="H7" s="10">
        <v>770.0</v>
      </c>
      <c r="I7" s="11"/>
      <c r="K7" s="3"/>
    </row>
    <row r="8">
      <c r="A8" s="7" t="s">
        <v>17</v>
      </c>
      <c r="B8" s="8" t="s">
        <v>18</v>
      </c>
      <c r="C8" s="9">
        <f t="shared" si="1"/>
        <v>8000</v>
      </c>
      <c r="D8" s="9">
        <f t="shared" si="2"/>
        <v>5000</v>
      </c>
      <c r="E8" s="10">
        <v>730.0</v>
      </c>
      <c r="F8" s="10">
        <v>500.0</v>
      </c>
      <c r="G8" s="10">
        <v>400.0</v>
      </c>
      <c r="H8" s="10">
        <v>1370.0</v>
      </c>
      <c r="I8" s="11"/>
      <c r="K8" s="3"/>
    </row>
    <row r="9">
      <c r="A9" s="7" t="s">
        <v>19</v>
      </c>
      <c r="B9" s="8" t="s">
        <v>20</v>
      </c>
      <c r="C9" s="9">
        <f t="shared" si="1"/>
        <v>10000</v>
      </c>
      <c r="D9" s="9">
        <f>+D8+1000</f>
        <v>6000</v>
      </c>
      <c r="E9" s="10">
        <v>730.0</v>
      </c>
      <c r="F9" s="10">
        <v>500.0</v>
      </c>
      <c r="G9" s="10">
        <v>400.0</v>
      </c>
      <c r="H9" s="10">
        <v>2370.0</v>
      </c>
      <c r="I9" s="3"/>
      <c r="K9" s="3"/>
    </row>
    <row r="10">
      <c r="A10" s="7" t="s">
        <v>21</v>
      </c>
      <c r="B10" s="8" t="s">
        <v>22</v>
      </c>
      <c r="C10" s="9">
        <f t="shared" si="1"/>
        <v>11000</v>
      </c>
      <c r="D10" s="9">
        <f t="shared" ref="D10:D13" si="3">+D9</f>
        <v>6000</v>
      </c>
      <c r="E10" s="10">
        <v>730.0</v>
      </c>
      <c r="F10" s="10">
        <v>500.0</v>
      </c>
      <c r="G10" s="10">
        <v>400.0</v>
      </c>
      <c r="H10" s="10">
        <v>3370.0</v>
      </c>
      <c r="I10" s="3"/>
      <c r="K10" s="3"/>
    </row>
    <row r="11">
      <c r="A11" s="7" t="s">
        <v>23</v>
      </c>
      <c r="B11" s="8" t="s">
        <v>24</v>
      </c>
      <c r="C11" s="9">
        <f t="shared" si="1"/>
        <v>13000</v>
      </c>
      <c r="D11" s="9">
        <f t="shared" si="3"/>
        <v>6000</v>
      </c>
      <c r="E11" s="10">
        <v>730.0</v>
      </c>
      <c r="F11" s="10">
        <v>500.0</v>
      </c>
      <c r="G11" s="10">
        <v>400.0</v>
      </c>
      <c r="H11" s="10">
        <v>5370.0</v>
      </c>
      <c r="I11" s="3"/>
      <c r="K11" s="3"/>
    </row>
    <row r="12">
      <c r="A12" s="7" t="s">
        <v>25</v>
      </c>
      <c r="B12" s="8" t="s">
        <v>26</v>
      </c>
      <c r="C12" s="9">
        <f t="shared" si="1"/>
        <v>15000</v>
      </c>
      <c r="D12" s="9">
        <f t="shared" si="3"/>
        <v>6000</v>
      </c>
      <c r="E12" s="10">
        <v>730.0</v>
      </c>
      <c r="F12" s="10">
        <v>500.0</v>
      </c>
      <c r="G12" s="10">
        <v>400.0</v>
      </c>
      <c r="H12" s="10">
        <v>7370.0</v>
      </c>
      <c r="I12" s="3"/>
      <c r="K12" s="3"/>
    </row>
    <row r="13">
      <c r="A13" s="7" t="s">
        <v>27</v>
      </c>
      <c r="B13" s="8" t="s">
        <v>28</v>
      </c>
      <c r="C13" s="9">
        <f t="shared" si="1"/>
        <v>17000</v>
      </c>
      <c r="D13" s="9">
        <f t="shared" si="3"/>
        <v>6000</v>
      </c>
      <c r="E13" s="10">
        <v>730.0</v>
      </c>
      <c r="F13" s="10">
        <v>500.0</v>
      </c>
      <c r="G13" s="10">
        <v>400.0</v>
      </c>
      <c r="H13" s="10">
        <v>9370.0</v>
      </c>
      <c r="I13" s="3"/>
      <c r="K13" s="3"/>
    </row>
    <row r="14">
      <c r="A14" s="7" t="s">
        <v>29</v>
      </c>
      <c r="B14" s="8" t="s">
        <v>30</v>
      </c>
      <c r="C14" s="9">
        <f t="shared" si="1"/>
        <v>20000</v>
      </c>
      <c r="D14" s="10">
        <v>7000.0</v>
      </c>
      <c r="E14" s="10">
        <v>730.0</v>
      </c>
      <c r="F14" s="10">
        <v>500.0</v>
      </c>
      <c r="G14" s="10">
        <v>400.0</v>
      </c>
      <c r="H14" s="10">
        <v>11370.0</v>
      </c>
      <c r="I14" s="3"/>
      <c r="K14" s="3"/>
    </row>
    <row r="15">
      <c r="A15" s="7" t="s">
        <v>31</v>
      </c>
      <c r="B15" s="8" t="s">
        <v>32</v>
      </c>
      <c r="C15" s="9">
        <f t="shared" si="1"/>
        <v>25000</v>
      </c>
      <c r="D15" s="9">
        <f>+D13+1500</f>
        <v>7500</v>
      </c>
      <c r="E15" s="10">
        <v>730.0</v>
      </c>
      <c r="F15" s="10">
        <v>500.0</v>
      </c>
      <c r="G15" s="10">
        <v>400.0</v>
      </c>
      <c r="H15" s="12">
        <v>15870.0</v>
      </c>
      <c r="I15" s="13"/>
      <c r="K15" s="3"/>
    </row>
    <row r="16">
      <c r="D16" s="2"/>
      <c r="K16" s="3"/>
    </row>
    <row r="17">
      <c r="D17" s="2"/>
      <c r="K17" s="3"/>
    </row>
    <row r="18">
      <c r="D18" s="2"/>
      <c r="K18" s="3"/>
    </row>
    <row r="19">
      <c r="D19" s="2"/>
      <c r="K19" s="3"/>
    </row>
    <row r="20">
      <c r="D20" s="2"/>
      <c r="K20" s="3"/>
    </row>
    <row r="21" ht="15.75" customHeight="1">
      <c r="D21" s="2"/>
      <c r="K21" s="3"/>
    </row>
    <row r="22" ht="15.75" customHeight="1">
      <c r="D22" s="2"/>
      <c r="K22" s="3"/>
    </row>
    <row r="23" ht="15.75" customHeight="1">
      <c r="D23" s="2"/>
      <c r="K23" s="3"/>
    </row>
    <row r="24" ht="15.75" customHeight="1">
      <c r="D24" s="2"/>
      <c r="K24" s="3"/>
    </row>
    <row r="25" ht="15.75" customHeight="1">
      <c r="D25" s="2"/>
      <c r="K25" s="3"/>
    </row>
    <row r="26" ht="15.75" customHeight="1">
      <c r="D26" s="2"/>
      <c r="K26" s="3"/>
    </row>
    <row r="27" ht="15.75" customHeight="1">
      <c r="D27" s="2"/>
      <c r="K27" s="3"/>
    </row>
    <row r="28" ht="15.75" customHeight="1">
      <c r="D28" s="2"/>
      <c r="K28" s="3"/>
    </row>
    <row r="29" ht="15.75" customHeight="1">
      <c r="D29" s="2"/>
      <c r="K29" s="3"/>
    </row>
    <row r="30" ht="15.75" customHeight="1">
      <c r="D30" s="2"/>
      <c r="K30" s="3"/>
    </row>
    <row r="31" ht="15.75" customHeight="1">
      <c r="D31" s="2"/>
      <c r="K31" s="3"/>
    </row>
    <row r="32" ht="15.75" customHeight="1">
      <c r="D32" s="2"/>
      <c r="K32" s="3"/>
    </row>
    <row r="33" ht="15.75" customHeight="1">
      <c r="D33" s="2"/>
      <c r="K33" s="3"/>
    </row>
    <row r="34" ht="15.75" customHeight="1">
      <c r="D34" s="2"/>
      <c r="K34" s="3"/>
    </row>
    <row r="35" ht="15.75" customHeight="1">
      <c r="D35" s="2"/>
      <c r="K35" s="3"/>
    </row>
    <row r="36" ht="15.75" customHeight="1">
      <c r="D36" s="2"/>
      <c r="K36" s="3"/>
    </row>
    <row r="37" ht="15.75" customHeight="1">
      <c r="D37" s="2"/>
      <c r="K37" s="3"/>
    </row>
    <row r="38" ht="15.75" customHeight="1">
      <c r="D38" s="2"/>
      <c r="K38" s="3"/>
    </row>
    <row r="39" ht="15.75" customHeight="1">
      <c r="D39" s="2"/>
      <c r="K39" s="3"/>
    </row>
    <row r="40" ht="15.75" customHeight="1">
      <c r="D40" s="2"/>
      <c r="K40" s="3"/>
    </row>
    <row r="41" ht="15.75" customHeight="1">
      <c r="D41" s="2"/>
      <c r="K41" s="3"/>
    </row>
    <row r="42" ht="15.75" customHeight="1">
      <c r="D42" s="2"/>
      <c r="K42" s="3"/>
    </row>
    <row r="43" ht="15.75" customHeight="1">
      <c r="D43" s="2"/>
      <c r="K43" s="3"/>
    </row>
    <row r="44" ht="15.75" customHeight="1">
      <c r="D44" s="2"/>
      <c r="K44" s="3"/>
    </row>
    <row r="45" ht="15.75" customHeight="1">
      <c r="D45" s="2"/>
      <c r="K45" s="3"/>
    </row>
    <row r="46" ht="15.75" customHeight="1">
      <c r="D46" s="2"/>
      <c r="K46" s="3"/>
    </row>
    <row r="47" ht="15.75" customHeight="1">
      <c r="D47" s="2"/>
      <c r="K47" s="3"/>
    </row>
    <row r="48" ht="15.75" customHeight="1">
      <c r="D48" s="2"/>
      <c r="K48" s="3"/>
    </row>
    <row r="49" ht="15.75" customHeight="1">
      <c r="D49" s="2"/>
      <c r="K49" s="3"/>
    </row>
    <row r="50" ht="15.75" customHeight="1">
      <c r="D50" s="2"/>
      <c r="K50" s="3"/>
    </row>
    <row r="51" ht="15.75" customHeight="1">
      <c r="D51" s="2"/>
      <c r="K51" s="3"/>
    </row>
    <row r="52" ht="15.75" customHeight="1">
      <c r="D52" s="2"/>
      <c r="K52" s="3"/>
    </row>
    <row r="53" ht="15.75" customHeight="1">
      <c r="D53" s="2"/>
      <c r="K53" s="3"/>
    </row>
    <row r="54" ht="15.75" customHeight="1">
      <c r="D54" s="2"/>
      <c r="K54" s="3"/>
    </row>
    <row r="55" ht="15.75" customHeight="1">
      <c r="D55" s="2"/>
      <c r="K55" s="3"/>
    </row>
    <row r="56" ht="15.75" customHeight="1">
      <c r="D56" s="2"/>
      <c r="K56" s="3"/>
    </row>
    <row r="57" ht="15.75" customHeight="1">
      <c r="D57" s="2"/>
      <c r="K57" s="3"/>
    </row>
    <row r="58" ht="15.75" customHeight="1">
      <c r="D58" s="2"/>
      <c r="K58" s="3"/>
    </row>
    <row r="59" ht="15.75" customHeight="1">
      <c r="D59" s="2"/>
      <c r="K59" s="3"/>
    </row>
    <row r="60" ht="15.75" customHeight="1">
      <c r="D60" s="2"/>
      <c r="K60" s="3"/>
    </row>
    <row r="61" ht="15.75" customHeight="1">
      <c r="D61" s="2"/>
      <c r="K61" s="3"/>
    </row>
    <row r="62" ht="15.75" customHeight="1">
      <c r="D62" s="2"/>
      <c r="K62" s="3"/>
    </row>
    <row r="63" ht="15.75" customHeight="1">
      <c r="D63" s="2"/>
      <c r="K63" s="3"/>
    </row>
    <row r="64" ht="15.75" customHeight="1">
      <c r="D64" s="2"/>
      <c r="K64" s="3"/>
    </row>
    <row r="65" ht="15.75" customHeight="1">
      <c r="D65" s="2"/>
      <c r="K65" s="3"/>
    </row>
    <row r="66" ht="15.75" customHeight="1">
      <c r="D66" s="2"/>
      <c r="K66" s="3"/>
    </row>
    <row r="67" ht="15.75" customHeight="1">
      <c r="D67" s="2"/>
      <c r="K67" s="3"/>
    </row>
    <row r="68" ht="15.75" customHeight="1">
      <c r="D68" s="2"/>
      <c r="K68" s="3"/>
    </row>
    <row r="69" ht="15.75" customHeight="1">
      <c r="D69" s="2"/>
      <c r="K69" s="3"/>
    </row>
    <row r="70" ht="15.75" customHeight="1">
      <c r="D70" s="2"/>
      <c r="K70" s="3"/>
    </row>
    <row r="71" ht="15.75" customHeight="1">
      <c r="D71" s="2"/>
      <c r="K71" s="3"/>
    </row>
    <row r="72" ht="15.75" customHeight="1">
      <c r="D72" s="2"/>
      <c r="K72" s="3"/>
    </row>
    <row r="73" ht="15.75" customHeight="1">
      <c r="D73" s="2"/>
      <c r="K73" s="3"/>
    </row>
    <row r="74" ht="15.75" customHeight="1">
      <c r="D74" s="2"/>
      <c r="K74" s="3"/>
    </row>
    <row r="75" ht="15.75" customHeight="1">
      <c r="D75" s="2"/>
      <c r="K75" s="3"/>
    </row>
    <row r="76" ht="15.75" customHeight="1">
      <c r="D76" s="2"/>
      <c r="K76" s="3"/>
    </row>
    <row r="77" ht="15.75" customHeight="1">
      <c r="D77" s="2"/>
      <c r="K77" s="3"/>
    </row>
    <row r="78" ht="15.75" customHeight="1">
      <c r="D78" s="2"/>
      <c r="K78" s="3"/>
    </row>
    <row r="79" ht="15.75" customHeight="1">
      <c r="D79" s="2"/>
      <c r="K79" s="3"/>
    </row>
    <row r="80" ht="15.75" customHeight="1">
      <c r="D80" s="2"/>
      <c r="K80" s="3"/>
    </row>
    <row r="81" ht="15.75" customHeight="1">
      <c r="D81" s="2"/>
      <c r="K81" s="3"/>
    </row>
    <row r="82" ht="15.75" customHeight="1">
      <c r="D82" s="2"/>
      <c r="K82" s="3"/>
    </row>
    <row r="83" ht="15.75" customHeight="1">
      <c r="D83" s="2"/>
      <c r="K83" s="3"/>
    </row>
    <row r="84" ht="15.75" customHeight="1">
      <c r="D84" s="2"/>
      <c r="K84" s="3"/>
    </row>
    <row r="85" ht="15.75" customHeight="1">
      <c r="D85" s="2"/>
      <c r="K85" s="3"/>
    </row>
    <row r="86" ht="15.75" customHeight="1">
      <c r="D86" s="2"/>
      <c r="K86" s="3"/>
    </row>
    <row r="87" ht="15.75" customHeight="1">
      <c r="D87" s="2"/>
      <c r="K87" s="3"/>
    </row>
    <row r="88" ht="15.75" customHeight="1">
      <c r="D88" s="2"/>
      <c r="K88" s="3"/>
    </row>
    <row r="89" ht="15.75" customHeight="1">
      <c r="D89" s="2"/>
      <c r="K89" s="3"/>
    </row>
    <row r="90" ht="15.75" customHeight="1">
      <c r="D90" s="2"/>
      <c r="K90" s="3"/>
    </row>
    <row r="91" ht="15.75" customHeight="1">
      <c r="D91" s="2"/>
      <c r="K91" s="3"/>
    </row>
    <row r="92" ht="15.75" customHeight="1">
      <c r="D92" s="2"/>
      <c r="K92" s="3"/>
    </row>
    <row r="93" ht="15.75" customHeight="1">
      <c r="D93" s="2"/>
      <c r="K93" s="3"/>
    </row>
    <row r="94" ht="15.75" customHeight="1">
      <c r="D94" s="2"/>
      <c r="K94" s="3"/>
    </row>
    <row r="95" ht="15.75" customHeight="1">
      <c r="D95" s="2"/>
      <c r="K95" s="3"/>
    </row>
    <row r="96" ht="15.75" customHeight="1">
      <c r="D96" s="2"/>
      <c r="K96" s="3"/>
    </row>
    <row r="97" ht="15.75" customHeight="1">
      <c r="D97" s="2"/>
      <c r="K97" s="3"/>
    </row>
    <row r="98" ht="15.75" customHeight="1">
      <c r="D98" s="2"/>
      <c r="K98" s="3"/>
    </row>
    <row r="99" ht="15.75" customHeight="1">
      <c r="D99" s="2"/>
      <c r="K99" s="3"/>
    </row>
    <row r="100" ht="15.75" customHeight="1">
      <c r="D100" s="2"/>
      <c r="K100" s="3"/>
    </row>
    <row r="101" ht="15.75" customHeight="1">
      <c r="D101" s="2"/>
      <c r="K101" s="3"/>
    </row>
    <row r="102" ht="15.75" customHeight="1">
      <c r="D102" s="2"/>
      <c r="K102" s="3"/>
    </row>
    <row r="103" ht="15.75" customHeight="1">
      <c r="D103" s="2"/>
      <c r="K103" s="3"/>
    </row>
    <row r="104" ht="15.75" customHeight="1">
      <c r="D104" s="2"/>
      <c r="K104" s="3"/>
    </row>
    <row r="105" ht="15.75" customHeight="1">
      <c r="D105" s="2"/>
      <c r="K105" s="3"/>
    </row>
    <row r="106" ht="15.75" customHeight="1">
      <c r="D106" s="2"/>
      <c r="K106" s="3"/>
    </row>
    <row r="107" ht="15.75" customHeight="1">
      <c r="D107" s="2"/>
      <c r="K107" s="3"/>
    </row>
    <row r="108" ht="15.75" customHeight="1">
      <c r="D108" s="2"/>
      <c r="K108" s="3"/>
    </row>
    <row r="109" ht="15.75" customHeight="1">
      <c r="D109" s="2"/>
      <c r="K109" s="3"/>
    </row>
    <row r="110" ht="15.75" customHeight="1">
      <c r="D110" s="2"/>
      <c r="K110" s="3"/>
    </row>
    <row r="111" ht="15.75" customHeight="1">
      <c r="D111" s="2"/>
      <c r="K111" s="3"/>
    </row>
    <row r="112" ht="15.75" customHeight="1">
      <c r="D112" s="2"/>
      <c r="K112" s="3"/>
    </row>
    <row r="113" ht="15.75" customHeight="1">
      <c r="D113" s="2"/>
      <c r="K113" s="3"/>
    </row>
    <row r="114" ht="15.75" customHeight="1">
      <c r="D114" s="2"/>
      <c r="K114" s="3"/>
    </row>
    <row r="115" ht="15.75" customHeight="1">
      <c r="D115" s="2"/>
      <c r="K115" s="3"/>
    </row>
    <row r="116" ht="15.75" customHeight="1">
      <c r="D116" s="2"/>
      <c r="K116" s="3"/>
    </row>
    <row r="117" ht="15.75" customHeight="1">
      <c r="D117" s="2"/>
      <c r="K117" s="3"/>
    </row>
    <row r="118" ht="15.75" customHeight="1">
      <c r="D118" s="2"/>
      <c r="K118" s="3"/>
    </row>
    <row r="119" ht="15.75" customHeight="1">
      <c r="D119" s="2"/>
      <c r="K119" s="3"/>
    </row>
    <row r="120" ht="15.75" customHeight="1">
      <c r="D120" s="2"/>
      <c r="K120" s="3"/>
    </row>
    <row r="121" ht="15.75" customHeight="1">
      <c r="D121" s="2"/>
      <c r="K121" s="3"/>
    </row>
    <row r="122" ht="15.75" customHeight="1">
      <c r="D122" s="2"/>
      <c r="K122" s="3"/>
    </row>
    <row r="123" ht="15.75" customHeight="1">
      <c r="D123" s="2"/>
      <c r="K123" s="3"/>
    </row>
    <row r="124" ht="15.75" customHeight="1">
      <c r="D124" s="2"/>
      <c r="K124" s="3"/>
    </row>
    <row r="125" ht="15.75" customHeight="1">
      <c r="D125" s="2"/>
      <c r="K125" s="3"/>
    </row>
    <row r="126" ht="15.75" customHeight="1">
      <c r="D126" s="2"/>
      <c r="K126" s="3"/>
    </row>
    <row r="127" ht="15.75" customHeight="1">
      <c r="D127" s="2"/>
      <c r="K127" s="3"/>
    </row>
    <row r="128" ht="15.75" customHeight="1">
      <c r="D128" s="2"/>
      <c r="K128" s="3"/>
    </row>
    <row r="129" ht="15.75" customHeight="1">
      <c r="D129" s="2"/>
      <c r="K129" s="3"/>
    </row>
    <row r="130" ht="15.75" customHeight="1">
      <c r="D130" s="2"/>
      <c r="K130" s="3"/>
    </row>
    <row r="131" ht="15.75" customHeight="1">
      <c r="D131" s="2"/>
      <c r="K131" s="3"/>
    </row>
    <row r="132" ht="15.75" customHeight="1">
      <c r="D132" s="2"/>
      <c r="K132" s="3"/>
    </row>
    <row r="133" ht="15.75" customHeight="1">
      <c r="D133" s="2"/>
      <c r="K133" s="3"/>
    </row>
    <row r="134" ht="15.75" customHeight="1">
      <c r="D134" s="2"/>
      <c r="K134" s="3"/>
    </row>
    <row r="135" ht="15.75" customHeight="1">
      <c r="D135" s="2"/>
      <c r="K135" s="3"/>
    </row>
    <row r="136" ht="15.75" customHeight="1">
      <c r="D136" s="2"/>
      <c r="K136" s="3"/>
    </row>
    <row r="137" ht="15.75" customHeight="1">
      <c r="D137" s="2"/>
      <c r="K137" s="3"/>
    </row>
    <row r="138" ht="15.75" customHeight="1">
      <c r="D138" s="2"/>
      <c r="K138" s="3"/>
    </row>
    <row r="139" ht="15.75" customHeight="1">
      <c r="D139" s="2"/>
      <c r="K139" s="3"/>
    </row>
    <row r="140" ht="15.75" customHeight="1">
      <c r="D140" s="2"/>
      <c r="K140" s="3"/>
    </row>
    <row r="141" ht="15.75" customHeight="1">
      <c r="D141" s="2"/>
      <c r="K141" s="3"/>
    </row>
    <row r="142" ht="15.75" customHeight="1">
      <c r="D142" s="2"/>
      <c r="K142" s="3"/>
    </row>
    <row r="143" ht="15.75" customHeight="1">
      <c r="D143" s="2"/>
      <c r="K143" s="3"/>
    </row>
    <row r="144" ht="15.75" customHeight="1">
      <c r="D144" s="2"/>
      <c r="K144" s="3"/>
    </row>
    <row r="145" ht="15.75" customHeight="1">
      <c r="D145" s="2"/>
      <c r="K145" s="3"/>
    </row>
    <row r="146" ht="15.75" customHeight="1">
      <c r="D146" s="2"/>
      <c r="K146" s="3"/>
    </row>
    <row r="147" ht="15.75" customHeight="1">
      <c r="D147" s="2"/>
      <c r="K147" s="3"/>
    </row>
    <row r="148" ht="15.75" customHeight="1">
      <c r="D148" s="2"/>
      <c r="K148" s="3"/>
    </row>
    <row r="149" ht="15.75" customHeight="1">
      <c r="D149" s="2"/>
      <c r="K149" s="3"/>
    </row>
    <row r="150" ht="15.75" customHeight="1">
      <c r="D150" s="2"/>
      <c r="K150" s="3"/>
    </row>
    <row r="151" ht="15.75" customHeight="1">
      <c r="D151" s="2"/>
      <c r="K151" s="3"/>
    </row>
    <row r="152" ht="15.75" customHeight="1">
      <c r="D152" s="2"/>
      <c r="K152" s="3"/>
    </row>
    <row r="153" ht="15.75" customHeight="1">
      <c r="D153" s="2"/>
      <c r="K153" s="3"/>
    </row>
    <row r="154" ht="15.75" customHeight="1">
      <c r="D154" s="2"/>
      <c r="K154" s="3"/>
    </row>
    <row r="155" ht="15.75" customHeight="1">
      <c r="D155" s="2"/>
      <c r="K155" s="3"/>
    </row>
    <row r="156" ht="15.75" customHeight="1">
      <c r="D156" s="2"/>
      <c r="K156" s="3"/>
    </row>
    <row r="157" ht="15.75" customHeight="1">
      <c r="D157" s="2"/>
      <c r="K157" s="3"/>
    </row>
    <row r="158" ht="15.75" customHeight="1">
      <c r="D158" s="2"/>
      <c r="K158" s="3"/>
    </row>
    <row r="159" ht="15.75" customHeight="1">
      <c r="D159" s="2"/>
      <c r="K159" s="3"/>
    </row>
    <row r="160" ht="15.75" customHeight="1">
      <c r="D160" s="2"/>
      <c r="K160" s="3"/>
    </row>
    <row r="161" ht="15.75" customHeight="1">
      <c r="D161" s="2"/>
      <c r="K161" s="3"/>
    </row>
    <row r="162" ht="15.75" customHeight="1">
      <c r="D162" s="2"/>
      <c r="K162" s="3"/>
    </row>
    <row r="163" ht="15.75" customHeight="1">
      <c r="D163" s="2"/>
      <c r="K163" s="3"/>
    </row>
    <row r="164" ht="15.75" customHeight="1">
      <c r="D164" s="2"/>
      <c r="K164" s="3"/>
    </row>
    <row r="165" ht="15.75" customHeight="1">
      <c r="D165" s="2"/>
      <c r="K165" s="3"/>
    </row>
    <row r="166" ht="15.75" customHeight="1">
      <c r="D166" s="2"/>
      <c r="K166" s="3"/>
    </row>
    <row r="167" ht="15.75" customHeight="1">
      <c r="D167" s="2"/>
      <c r="K167" s="3"/>
    </row>
    <row r="168" ht="15.75" customHeight="1">
      <c r="D168" s="2"/>
      <c r="K168" s="3"/>
    </row>
    <row r="169" ht="15.75" customHeight="1">
      <c r="D169" s="2"/>
      <c r="K169" s="3"/>
    </row>
    <row r="170" ht="15.75" customHeight="1">
      <c r="D170" s="2"/>
      <c r="K170" s="3"/>
    </row>
    <row r="171" ht="15.75" customHeight="1">
      <c r="D171" s="2"/>
      <c r="K171" s="3"/>
    </row>
    <row r="172" ht="15.75" customHeight="1">
      <c r="D172" s="2"/>
      <c r="K172" s="3"/>
    </row>
    <row r="173" ht="15.75" customHeight="1">
      <c r="D173" s="2"/>
      <c r="K173" s="3"/>
    </row>
    <row r="174" ht="15.75" customHeight="1">
      <c r="D174" s="2"/>
      <c r="K174" s="3"/>
    </row>
    <row r="175" ht="15.75" customHeight="1">
      <c r="D175" s="2"/>
      <c r="K175" s="3"/>
    </row>
    <row r="176" ht="15.75" customHeight="1">
      <c r="D176" s="2"/>
      <c r="K176" s="3"/>
    </row>
    <row r="177" ht="15.75" customHeight="1">
      <c r="D177" s="2"/>
      <c r="K177" s="3"/>
    </row>
    <row r="178" ht="15.75" customHeight="1">
      <c r="D178" s="2"/>
      <c r="K178" s="3"/>
    </row>
    <row r="179" ht="15.75" customHeight="1">
      <c r="D179" s="2"/>
      <c r="K179" s="3"/>
    </row>
    <row r="180" ht="15.75" customHeight="1">
      <c r="D180" s="2"/>
      <c r="K180" s="3"/>
    </row>
    <row r="181" ht="15.75" customHeight="1">
      <c r="D181" s="2"/>
      <c r="K181" s="3"/>
    </row>
    <row r="182" ht="15.75" customHeight="1">
      <c r="D182" s="2"/>
      <c r="K182" s="3"/>
    </row>
    <row r="183" ht="15.75" customHeight="1">
      <c r="D183" s="2"/>
      <c r="K183" s="3"/>
    </row>
    <row r="184" ht="15.75" customHeight="1">
      <c r="D184" s="2"/>
      <c r="K184" s="3"/>
    </row>
    <row r="185" ht="15.75" customHeight="1">
      <c r="D185" s="2"/>
      <c r="K185" s="3"/>
    </row>
    <row r="186" ht="15.75" customHeight="1">
      <c r="D186" s="2"/>
      <c r="K186" s="3"/>
    </row>
    <row r="187" ht="15.75" customHeight="1">
      <c r="D187" s="2"/>
      <c r="K187" s="3"/>
    </row>
    <row r="188" ht="15.75" customHeight="1">
      <c r="D188" s="2"/>
      <c r="K188" s="3"/>
    </row>
    <row r="189" ht="15.75" customHeight="1">
      <c r="D189" s="2"/>
      <c r="K189" s="3"/>
    </row>
    <row r="190" ht="15.75" customHeight="1">
      <c r="D190" s="2"/>
      <c r="K190" s="3"/>
    </row>
    <row r="191" ht="15.75" customHeight="1">
      <c r="D191" s="2"/>
      <c r="K191" s="3"/>
    </row>
    <row r="192" ht="15.75" customHeight="1">
      <c r="D192" s="2"/>
      <c r="K192" s="3"/>
    </row>
    <row r="193" ht="15.75" customHeight="1">
      <c r="D193" s="2"/>
      <c r="K193" s="3"/>
    </row>
    <row r="194" ht="15.75" customHeight="1">
      <c r="D194" s="2"/>
      <c r="K194" s="3"/>
    </row>
    <row r="195" ht="15.75" customHeight="1">
      <c r="D195" s="2"/>
      <c r="K195" s="3"/>
    </row>
    <row r="196" ht="15.75" customHeight="1">
      <c r="D196" s="2"/>
      <c r="K196" s="3"/>
    </row>
    <row r="197" ht="15.75" customHeight="1">
      <c r="D197" s="2"/>
      <c r="K197" s="3"/>
    </row>
    <row r="198" ht="15.75" customHeight="1">
      <c r="D198" s="2"/>
      <c r="K198" s="3"/>
    </row>
    <row r="199" ht="15.75" customHeight="1">
      <c r="D199" s="2"/>
      <c r="K199" s="3"/>
    </row>
    <row r="200" ht="15.75" customHeight="1">
      <c r="D200" s="2"/>
      <c r="K200" s="3"/>
    </row>
    <row r="201" ht="15.75" customHeight="1">
      <c r="D201" s="2"/>
      <c r="K201" s="3"/>
    </row>
    <row r="202" ht="15.75" customHeight="1">
      <c r="D202" s="2"/>
      <c r="K202" s="3"/>
    </row>
    <row r="203" ht="15.75" customHeight="1">
      <c r="D203" s="2"/>
      <c r="K203" s="3"/>
    </row>
    <row r="204" ht="15.75" customHeight="1">
      <c r="D204" s="2"/>
      <c r="K204" s="3"/>
    </row>
    <row r="205" ht="15.75" customHeight="1">
      <c r="D205" s="2"/>
      <c r="K205" s="3"/>
    </row>
    <row r="206" ht="15.75" customHeight="1">
      <c r="D206" s="2"/>
      <c r="K206" s="3"/>
    </row>
    <row r="207" ht="15.75" customHeight="1">
      <c r="D207" s="2"/>
      <c r="K207" s="3"/>
    </row>
    <row r="208" ht="15.75" customHeight="1">
      <c r="D208" s="2"/>
      <c r="K208" s="3"/>
    </row>
    <row r="209" ht="15.75" customHeight="1">
      <c r="D209" s="2"/>
      <c r="K209" s="3"/>
    </row>
    <row r="210" ht="15.75" customHeight="1">
      <c r="D210" s="2"/>
      <c r="K210" s="3"/>
    </row>
    <row r="211" ht="15.75" customHeight="1">
      <c r="D211" s="2"/>
      <c r="K211" s="3"/>
    </row>
    <row r="212" ht="15.75" customHeight="1">
      <c r="D212" s="2"/>
      <c r="K212" s="3"/>
    </row>
    <row r="213" ht="15.75" customHeight="1">
      <c r="D213" s="2"/>
      <c r="K213" s="3"/>
    </row>
    <row r="214" ht="15.75" customHeight="1">
      <c r="D214" s="2"/>
      <c r="K214" s="3"/>
    </row>
    <row r="215" ht="15.75" customHeight="1">
      <c r="D215" s="2"/>
      <c r="K215" s="3"/>
    </row>
    <row r="216" ht="15.75" customHeight="1">
      <c r="D216" s="2"/>
      <c r="K216" s="3"/>
    </row>
    <row r="217" ht="15.75" customHeight="1">
      <c r="D217" s="2"/>
      <c r="K217" s="3"/>
    </row>
    <row r="218" ht="15.75" customHeight="1">
      <c r="D218" s="2"/>
      <c r="K218" s="3"/>
    </row>
    <row r="219" ht="15.75" customHeight="1">
      <c r="D219" s="2"/>
      <c r="K219" s="3"/>
    </row>
    <row r="220" ht="15.75" customHeight="1">
      <c r="D220" s="2"/>
      <c r="K220" s="3"/>
    </row>
    <row r="221" ht="15.75" customHeight="1">
      <c r="D221" s="2"/>
      <c r="K221" s="3"/>
    </row>
    <row r="222" ht="15.75" customHeight="1">
      <c r="D222" s="2"/>
      <c r="K222" s="3"/>
    </row>
    <row r="223" ht="15.75" customHeight="1">
      <c r="D223" s="2"/>
      <c r="K223" s="3"/>
    </row>
    <row r="224" ht="15.75" customHeight="1">
      <c r="D224" s="2"/>
      <c r="K224" s="3"/>
    </row>
    <row r="225" ht="15.75" customHeight="1">
      <c r="D225" s="2"/>
      <c r="K225" s="3"/>
    </row>
    <row r="226" ht="15.75" customHeight="1">
      <c r="D226" s="2"/>
      <c r="K226" s="3"/>
    </row>
    <row r="227" ht="15.75" customHeight="1">
      <c r="D227" s="2"/>
      <c r="K227" s="3"/>
    </row>
    <row r="228" ht="15.75" customHeight="1">
      <c r="D228" s="2"/>
      <c r="K228" s="3"/>
    </row>
    <row r="229" ht="15.75" customHeight="1">
      <c r="D229" s="2"/>
      <c r="K229" s="3"/>
    </row>
    <row r="230" ht="15.75" customHeight="1">
      <c r="D230" s="2"/>
      <c r="K230" s="3"/>
    </row>
    <row r="231" ht="15.75" customHeight="1">
      <c r="D231" s="2"/>
      <c r="K231" s="3"/>
    </row>
    <row r="232" ht="15.75" customHeight="1">
      <c r="D232" s="2"/>
      <c r="K232" s="3"/>
    </row>
    <row r="233" ht="15.75" customHeight="1">
      <c r="D233" s="2"/>
      <c r="K233" s="3"/>
    </row>
    <row r="234" ht="15.75" customHeight="1">
      <c r="D234" s="2"/>
      <c r="K234" s="3"/>
    </row>
    <row r="235" ht="15.75" customHeight="1">
      <c r="D235" s="2"/>
      <c r="K235" s="3"/>
    </row>
    <row r="236" ht="15.75" customHeight="1">
      <c r="D236" s="2"/>
      <c r="K236" s="3"/>
    </row>
    <row r="237" ht="15.75" customHeight="1">
      <c r="D237" s="2"/>
      <c r="K237" s="3"/>
    </row>
    <row r="238" ht="15.75" customHeight="1">
      <c r="D238" s="2"/>
      <c r="K238" s="3"/>
    </row>
    <row r="239" ht="15.75" customHeight="1">
      <c r="D239" s="2"/>
      <c r="K239" s="3"/>
    </row>
    <row r="240" ht="15.75" customHeight="1">
      <c r="D240" s="2"/>
      <c r="K240" s="3"/>
    </row>
    <row r="241" ht="15.75" customHeight="1">
      <c r="D241" s="2"/>
      <c r="K241" s="3"/>
    </row>
    <row r="242" ht="15.75" customHeight="1">
      <c r="D242" s="2"/>
      <c r="K242" s="3"/>
    </row>
    <row r="243" ht="15.75" customHeight="1">
      <c r="D243" s="2"/>
      <c r="K243" s="3"/>
    </row>
    <row r="244" ht="15.75" customHeight="1">
      <c r="D244" s="2"/>
      <c r="K244" s="3"/>
    </row>
    <row r="245" ht="15.75" customHeight="1">
      <c r="D245" s="2"/>
      <c r="K245" s="3"/>
    </row>
    <row r="246" ht="15.75" customHeight="1">
      <c r="D246" s="2"/>
      <c r="K246" s="3"/>
    </row>
    <row r="247" ht="15.75" customHeight="1">
      <c r="D247" s="2"/>
      <c r="K247" s="3"/>
    </row>
    <row r="248" ht="15.75" customHeight="1">
      <c r="D248" s="2"/>
      <c r="K248" s="3"/>
    </row>
    <row r="249" ht="15.75" customHeight="1">
      <c r="D249" s="2"/>
      <c r="K249" s="3"/>
    </row>
    <row r="250" ht="15.75" customHeight="1">
      <c r="D250" s="2"/>
      <c r="K250" s="3"/>
    </row>
    <row r="251" ht="15.75" customHeight="1">
      <c r="D251" s="2"/>
      <c r="K251" s="3"/>
    </row>
    <row r="252" ht="15.75" customHeight="1">
      <c r="D252" s="2"/>
      <c r="K252" s="3"/>
    </row>
    <row r="253" ht="15.75" customHeight="1">
      <c r="D253" s="2"/>
      <c r="K253" s="3"/>
    </row>
    <row r="254" ht="15.75" customHeight="1">
      <c r="D254" s="2"/>
      <c r="K254" s="3"/>
    </row>
    <row r="255" ht="15.75" customHeight="1">
      <c r="D255" s="2"/>
      <c r="K255" s="3"/>
    </row>
    <row r="256" ht="15.75" customHeight="1">
      <c r="D256" s="2"/>
      <c r="K256" s="3"/>
    </row>
    <row r="257" ht="15.75" customHeight="1">
      <c r="D257" s="2"/>
      <c r="K257" s="3"/>
    </row>
    <row r="258" ht="15.75" customHeight="1">
      <c r="D258" s="2"/>
      <c r="K258" s="3"/>
    </row>
    <row r="259" ht="15.75" customHeight="1">
      <c r="D259" s="2"/>
      <c r="K259" s="3"/>
    </row>
    <row r="260" ht="15.75" customHeight="1">
      <c r="D260" s="2"/>
      <c r="K260" s="3"/>
    </row>
    <row r="261" ht="15.75" customHeight="1">
      <c r="D261" s="2"/>
      <c r="K261" s="3"/>
    </row>
    <row r="262" ht="15.75" customHeight="1">
      <c r="D262" s="2"/>
      <c r="K262" s="3"/>
    </row>
    <row r="263" ht="15.75" customHeight="1">
      <c r="D263" s="2"/>
      <c r="K263" s="3"/>
    </row>
    <row r="264" ht="15.75" customHeight="1">
      <c r="D264" s="2"/>
      <c r="K264" s="3"/>
    </row>
    <row r="265" ht="15.75" customHeight="1">
      <c r="D265" s="2"/>
      <c r="K265" s="3"/>
    </row>
    <row r="266" ht="15.75" customHeight="1">
      <c r="D266" s="2"/>
      <c r="K266" s="3"/>
    </row>
    <row r="267" ht="15.75" customHeight="1">
      <c r="D267" s="2"/>
      <c r="K267" s="3"/>
    </row>
    <row r="268" ht="15.75" customHeight="1">
      <c r="D268" s="2"/>
      <c r="K268" s="3"/>
    </row>
    <row r="269" ht="15.75" customHeight="1">
      <c r="D269" s="2"/>
      <c r="K269" s="3"/>
    </row>
    <row r="270" ht="15.75" customHeight="1">
      <c r="D270" s="2"/>
      <c r="K270" s="3"/>
    </row>
    <row r="271" ht="15.75" customHeight="1">
      <c r="D271" s="2"/>
      <c r="K271" s="3"/>
    </row>
    <row r="272" ht="15.75" customHeight="1">
      <c r="D272" s="2"/>
      <c r="K272" s="3"/>
    </row>
    <row r="273" ht="15.75" customHeight="1">
      <c r="D273" s="2"/>
      <c r="K273" s="3"/>
    </row>
    <row r="274" ht="15.75" customHeight="1">
      <c r="D274" s="2"/>
      <c r="K274" s="3"/>
    </row>
    <row r="275" ht="15.75" customHeight="1">
      <c r="D275" s="2"/>
      <c r="K275" s="3"/>
    </row>
    <row r="276" ht="15.75" customHeight="1">
      <c r="D276" s="2"/>
      <c r="K276" s="3"/>
    </row>
    <row r="277" ht="15.75" customHeight="1">
      <c r="D277" s="2"/>
      <c r="K277" s="3"/>
    </row>
    <row r="278" ht="15.75" customHeight="1">
      <c r="D278" s="2"/>
      <c r="K278" s="3"/>
    </row>
    <row r="279" ht="15.75" customHeight="1">
      <c r="D279" s="2"/>
      <c r="K279" s="3"/>
    </row>
    <row r="280" ht="15.75" customHeight="1">
      <c r="D280" s="2"/>
      <c r="K280" s="3"/>
    </row>
    <row r="281" ht="15.75" customHeight="1">
      <c r="D281" s="2"/>
      <c r="K281" s="3"/>
    </row>
    <row r="282" ht="15.75" customHeight="1">
      <c r="D282" s="2"/>
      <c r="K282" s="3"/>
    </row>
    <row r="283" ht="15.75" customHeight="1">
      <c r="D283" s="2"/>
      <c r="K283" s="3"/>
    </row>
    <row r="284" ht="15.75" customHeight="1">
      <c r="D284" s="2"/>
      <c r="K284" s="3"/>
    </row>
    <row r="285" ht="15.75" customHeight="1">
      <c r="D285" s="2"/>
      <c r="K285" s="3"/>
    </row>
    <row r="286" ht="15.75" customHeight="1">
      <c r="D286" s="2"/>
      <c r="K286" s="3"/>
    </row>
    <row r="287" ht="15.75" customHeight="1">
      <c r="D287" s="2"/>
      <c r="K287" s="3"/>
    </row>
    <row r="288" ht="15.75" customHeight="1">
      <c r="D288" s="2"/>
      <c r="K288" s="3"/>
    </row>
    <row r="289" ht="15.75" customHeight="1">
      <c r="D289" s="2"/>
      <c r="K289" s="3"/>
    </row>
    <row r="290" ht="15.75" customHeight="1">
      <c r="D290" s="2"/>
      <c r="K290" s="3"/>
    </row>
    <row r="291" ht="15.75" customHeight="1">
      <c r="D291" s="2"/>
      <c r="K291" s="3"/>
    </row>
    <row r="292" ht="15.75" customHeight="1">
      <c r="D292" s="2"/>
      <c r="K292" s="3"/>
    </row>
    <row r="293" ht="15.75" customHeight="1">
      <c r="D293" s="2"/>
      <c r="K293" s="3"/>
    </row>
    <row r="294" ht="15.75" customHeight="1">
      <c r="D294" s="2"/>
      <c r="K294" s="3"/>
    </row>
    <row r="295" ht="15.75" customHeight="1">
      <c r="D295" s="2"/>
      <c r="K295" s="3"/>
    </row>
    <row r="296" ht="15.75" customHeight="1">
      <c r="D296" s="2"/>
      <c r="K296" s="3"/>
    </row>
    <row r="297" ht="15.75" customHeight="1">
      <c r="D297" s="2"/>
      <c r="K297" s="3"/>
    </row>
    <row r="298" ht="15.75" customHeight="1">
      <c r="D298" s="2"/>
      <c r="K298" s="3"/>
    </row>
    <row r="299" ht="15.75" customHeight="1">
      <c r="D299" s="2"/>
      <c r="K299" s="3"/>
    </row>
    <row r="300" ht="15.75" customHeight="1">
      <c r="D300" s="2"/>
      <c r="K300" s="3"/>
    </row>
    <row r="301" ht="15.75" customHeight="1">
      <c r="D301" s="2"/>
      <c r="K301" s="3"/>
    </row>
    <row r="302" ht="15.75" customHeight="1">
      <c r="D302" s="2"/>
      <c r="K302" s="3"/>
    </row>
    <row r="303" ht="15.75" customHeight="1">
      <c r="D303" s="2"/>
      <c r="K303" s="3"/>
    </row>
    <row r="304" ht="15.75" customHeight="1">
      <c r="D304" s="2"/>
      <c r="K304" s="3"/>
    </row>
    <row r="305" ht="15.75" customHeight="1">
      <c r="D305" s="2"/>
      <c r="K305" s="3"/>
    </row>
    <row r="306" ht="15.75" customHeight="1">
      <c r="D306" s="2"/>
      <c r="K306" s="3"/>
    </row>
    <row r="307" ht="15.75" customHeight="1">
      <c r="D307" s="2"/>
      <c r="K307" s="3"/>
    </row>
    <row r="308" ht="15.75" customHeight="1">
      <c r="D308" s="2"/>
      <c r="K308" s="3"/>
    </row>
    <row r="309" ht="15.75" customHeight="1">
      <c r="D309" s="2"/>
      <c r="K309" s="3"/>
    </row>
    <row r="310" ht="15.75" customHeight="1">
      <c r="D310" s="2"/>
      <c r="K310" s="3"/>
    </row>
    <row r="311" ht="15.75" customHeight="1">
      <c r="D311" s="2"/>
      <c r="K311" s="3"/>
    </row>
    <row r="312" ht="15.75" customHeight="1">
      <c r="D312" s="2"/>
      <c r="K312" s="3"/>
    </row>
    <row r="313" ht="15.75" customHeight="1">
      <c r="D313" s="2"/>
      <c r="K313" s="3"/>
    </row>
    <row r="314" ht="15.75" customHeight="1">
      <c r="D314" s="2"/>
      <c r="K314" s="3"/>
    </row>
    <row r="315" ht="15.75" customHeight="1">
      <c r="D315" s="2"/>
      <c r="K315" s="3"/>
    </row>
    <row r="316" ht="15.75" customHeight="1">
      <c r="D316" s="2"/>
      <c r="K316" s="3"/>
    </row>
    <row r="317" ht="15.75" customHeight="1">
      <c r="D317" s="2"/>
      <c r="K317" s="3"/>
    </row>
    <row r="318" ht="15.75" customHeight="1">
      <c r="D318" s="2"/>
      <c r="K318" s="3"/>
    </row>
    <row r="319" ht="15.75" customHeight="1">
      <c r="D319" s="2"/>
      <c r="K319" s="3"/>
    </row>
    <row r="320" ht="15.75" customHeight="1">
      <c r="D320" s="2"/>
      <c r="K320" s="3"/>
    </row>
    <row r="321" ht="15.75" customHeight="1">
      <c r="D321" s="2"/>
      <c r="K321" s="3"/>
    </row>
    <row r="322" ht="15.75" customHeight="1">
      <c r="D322" s="2"/>
      <c r="K322" s="3"/>
    </row>
    <row r="323" ht="15.75" customHeight="1">
      <c r="D323" s="2"/>
      <c r="K323" s="3"/>
    </row>
    <row r="324" ht="15.75" customHeight="1">
      <c r="D324" s="2"/>
      <c r="K324" s="3"/>
    </row>
    <row r="325" ht="15.75" customHeight="1">
      <c r="D325" s="2"/>
      <c r="K325" s="3"/>
    </row>
    <row r="326" ht="15.75" customHeight="1">
      <c r="D326" s="2"/>
      <c r="K326" s="3"/>
    </row>
    <row r="327" ht="15.75" customHeight="1">
      <c r="D327" s="2"/>
      <c r="K327" s="3"/>
    </row>
    <row r="328" ht="15.75" customHeight="1">
      <c r="D328" s="2"/>
      <c r="K328" s="3"/>
    </row>
    <row r="329" ht="15.75" customHeight="1">
      <c r="D329" s="2"/>
      <c r="K329" s="3"/>
    </row>
    <row r="330" ht="15.75" customHeight="1">
      <c r="D330" s="2"/>
      <c r="K330" s="3"/>
    </row>
    <row r="331" ht="15.75" customHeight="1">
      <c r="D331" s="2"/>
      <c r="K331" s="3"/>
    </row>
    <row r="332" ht="15.75" customHeight="1">
      <c r="D332" s="2"/>
      <c r="K332" s="3"/>
    </row>
    <row r="333" ht="15.75" customHeight="1">
      <c r="D333" s="2"/>
      <c r="K333" s="3"/>
    </row>
    <row r="334" ht="15.75" customHeight="1">
      <c r="D334" s="2"/>
      <c r="K334" s="3"/>
    </row>
    <row r="335" ht="15.75" customHeight="1">
      <c r="D335" s="2"/>
      <c r="K335" s="3"/>
    </row>
    <row r="336" ht="15.75" customHeight="1">
      <c r="D336" s="2"/>
      <c r="K336" s="3"/>
    </row>
    <row r="337" ht="15.75" customHeight="1">
      <c r="D337" s="2"/>
      <c r="K337" s="3"/>
    </row>
    <row r="338" ht="15.75" customHeight="1">
      <c r="D338" s="2"/>
      <c r="K338" s="3"/>
    </row>
    <row r="339" ht="15.75" customHeight="1">
      <c r="D339" s="2"/>
      <c r="K339" s="3"/>
    </row>
    <row r="340" ht="15.75" customHeight="1">
      <c r="D340" s="2"/>
      <c r="K340" s="3"/>
    </row>
    <row r="341" ht="15.75" customHeight="1">
      <c r="D341" s="2"/>
      <c r="K341" s="3"/>
    </row>
    <row r="342" ht="15.75" customHeight="1">
      <c r="D342" s="2"/>
      <c r="K342" s="3"/>
    </row>
    <row r="343" ht="15.75" customHeight="1">
      <c r="D343" s="2"/>
      <c r="K343" s="3"/>
    </row>
    <row r="344" ht="15.75" customHeight="1">
      <c r="D344" s="2"/>
      <c r="K344" s="3"/>
    </row>
    <row r="345" ht="15.75" customHeight="1">
      <c r="D345" s="2"/>
      <c r="K345" s="3"/>
    </row>
    <row r="346" ht="15.75" customHeight="1">
      <c r="D346" s="2"/>
      <c r="K346" s="3"/>
    </row>
    <row r="347" ht="15.75" customHeight="1">
      <c r="D347" s="2"/>
      <c r="K347" s="3"/>
    </row>
    <row r="348" ht="15.75" customHeight="1">
      <c r="D348" s="2"/>
      <c r="K348" s="3"/>
    </row>
    <row r="349" ht="15.75" customHeight="1">
      <c r="D349" s="2"/>
      <c r="K349" s="3"/>
    </row>
    <row r="350" ht="15.75" customHeight="1">
      <c r="D350" s="2"/>
      <c r="K350" s="3"/>
    </row>
    <row r="351" ht="15.75" customHeight="1">
      <c r="D351" s="2"/>
      <c r="K351" s="3"/>
    </row>
    <row r="352" ht="15.75" customHeight="1">
      <c r="D352" s="2"/>
      <c r="K352" s="3"/>
    </row>
    <row r="353" ht="15.75" customHeight="1">
      <c r="D353" s="2"/>
      <c r="K353" s="3"/>
    </row>
    <row r="354" ht="15.75" customHeight="1">
      <c r="D354" s="2"/>
      <c r="K354" s="3"/>
    </row>
    <row r="355" ht="15.75" customHeight="1">
      <c r="D355" s="2"/>
      <c r="K355" s="3"/>
    </row>
    <row r="356" ht="15.75" customHeight="1">
      <c r="D356" s="2"/>
      <c r="K356" s="3"/>
    </row>
    <row r="357" ht="15.75" customHeight="1">
      <c r="D357" s="2"/>
      <c r="K357" s="3"/>
    </row>
    <row r="358" ht="15.75" customHeight="1">
      <c r="D358" s="2"/>
      <c r="K358" s="3"/>
    </row>
    <row r="359" ht="15.75" customHeight="1">
      <c r="D359" s="2"/>
      <c r="K359" s="3"/>
    </row>
    <row r="360" ht="15.75" customHeight="1">
      <c r="D360" s="2"/>
      <c r="K360" s="3"/>
    </row>
    <row r="361" ht="15.75" customHeight="1">
      <c r="D361" s="2"/>
      <c r="K361" s="3"/>
    </row>
    <row r="362" ht="15.75" customHeight="1">
      <c r="D362" s="2"/>
      <c r="K362" s="3"/>
    </row>
    <row r="363" ht="15.75" customHeight="1">
      <c r="D363" s="2"/>
      <c r="K363" s="3"/>
    </row>
    <row r="364" ht="15.75" customHeight="1">
      <c r="D364" s="2"/>
      <c r="K364" s="3"/>
    </row>
    <row r="365" ht="15.75" customHeight="1">
      <c r="D365" s="2"/>
      <c r="K365" s="3"/>
    </row>
    <row r="366" ht="15.75" customHeight="1">
      <c r="D366" s="2"/>
      <c r="K366" s="3"/>
    </row>
    <row r="367" ht="15.75" customHeight="1">
      <c r="D367" s="2"/>
      <c r="K367" s="3"/>
    </row>
    <row r="368" ht="15.75" customHeight="1">
      <c r="D368" s="2"/>
      <c r="K368" s="3"/>
    </row>
    <row r="369" ht="15.75" customHeight="1">
      <c r="D369" s="2"/>
      <c r="K369" s="3"/>
    </row>
    <row r="370" ht="15.75" customHeight="1">
      <c r="D370" s="2"/>
      <c r="K370" s="3"/>
    </row>
    <row r="371" ht="15.75" customHeight="1">
      <c r="D371" s="2"/>
      <c r="K371" s="3"/>
    </row>
    <row r="372" ht="15.75" customHeight="1">
      <c r="D372" s="2"/>
      <c r="K372" s="3"/>
    </row>
    <row r="373" ht="15.75" customHeight="1">
      <c r="D373" s="2"/>
      <c r="K373" s="3"/>
    </row>
    <row r="374" ht="15.75" customHeight="1">
      <c r="D374" s="2"/>
      <c r="K374" s="3"/>
    </row>
    <row r="375" ht="15.75" customHeight="1">
      <c r="D375" s="2"/>
      <c r="K375" s="3"/>
    </row>
    <row r="376" ht="15.75" customHeight="1">
      <c r="D376" s="2"/>
      <c r="K376" s="3"/>
    </row>
    <row r="377" ht="15.75" customHeight="1">
      <c r="D377" s="2"/>
      <c r="K377" s="3"/>
    </row>
    <row r="378" ht="15.75" customHeight="1">
      <c r="D378" s="2"/>
      <c r="K378" s="3"/>
    </row>
    <row r="379" ht="15.75" customHeight="1">
      <c r="D379" s="2"/>
      <c r="K379" s="3"/>
    </row>
    <row r="380" ht="15.75" customHeight="1">
      <c r="D380" s="2"/>
      <c r="K380" s="3"/>
    </row>
    <row r="381" ht="15.75" customHeight="1">
      <c r="D381" s="2"/>
      <c r="K381" s="3"/>
    </row>
    <row r="382" ht="15.75" customHeight="1">
      <c r="D382" s="2"/>
      <c r="K382" s="3"/>
    </row>
    <row r="383" ht="15.75" customHeight="1">
      <c r="D383" s="2"/>
      <c r="K383" s="3"/>
    </row>
    <row r="384" ht="15.75" customHeight="1">
      <c r="D384" s="2"/>
      <c r="K384" s="3"/>
    </row>
    <row r="385" ht="15.75" customHeight="1">
      <c r="D385" s="2"/>
      <c r="K385" s="3"/>
    </row>
    <row r="386" ht="15.75" customHeight="1">
      <c r="D386" s="2"/>
      <c r="K386" s="3"/>
    </row>
    <row r="387" ht="15.75" customHeight="1">
      <c r="D387" s="2"/>
      <c r="K387" s="3"/>
    </row>
    <row r="388" ht="15.75" customHeight="1">
      <c r="D388" s="2"/>
      <c r="K388" s="3"/>
    </row>
    <row r="389" ht="15.75" customHeight="1">
      <c r="D389" s="2"/>
      <c r="K389" s="3"/>
    </row>
    <row r="390" ht="15.75" customHeight="1">
      <c r="D390" s="2"/>
      <c r="K390" s="3"/>
    </row>
    <row r="391" ht="15.75" customHeight="1">
      <c r="D391" s="2"/>
      <c r="K391" s="3"/>
    </row>
    <row r="392" ht="15.75" customHeight="1">
      <c r="D392" s="2"/>
      <c r="K392" s="3"/>
    </row>
    <row r="393" ht="15.75" customHeight="1">
      <c r="D393" s="2"/>
      <c r="K393" s="3"/>
    </row>
    <row r="394" ht="15.75" customHeight="1">
      <c r="D394" s="2"/>
      <c r="K394" s="3"/>
    </row>
    <row r="395" ht="15.75" customHeight="1">
      <c r="D395" s="2"/>
      <c r="K395" s="3"/>
    </row>
    <row r="396" ht="15.75" customHeight="1">
      <c r="D396" s="2"/>
      <c r="K396" s="3"/>
    </row>
    <row r="397" ht="15.75" customHeight="1">
      <c r="D397" s="2"/>
      <c r="K397" s="3"/>
    </row>
    <row r="398" ht="15.75" customHeight="1">
      <c r="D398" s="2"/>
      <c r="K398" s="3"/>
    </row>
    <row r="399" ht="15.75" customHeight="1">
      <c r="D399" s="2"/>
      <c r="K399" s="3"/>
    </row>
    <row r="400" ht="15.75" customHeight="1">
      <c r="D400" s="2"/>
      <c r="K400" s="3"/>
    </row>
    <row r="401" ht="15.75" customHeight="1">
      <c r="D401" s="2"/>
      <c r="K401" s="3"/>
    </row>
    <row r="402" ht="15.75" customHeight="1">
      <c r="D402" s="2"/>
      <c r="K402" s="3"/>
    </row>
    <row r="403" ht="15.75" customHeight="1">
      <c r="D403" s="2"/>
      <c r="K403" s="3"/>
    </row>
    <row r="404" ht="15.75" customHeight="1">
      <c r="D404" s="2"/>
      <c r="K404" s="3"/>
    </row>
    <row r="405" ht="15.75" customHeight="1">
      <c r="D405" s="2"/>
      <c r="K405" s="3"/>
    </row>
    <row r="406" ht="15.75" customHeight="1">
      <c r="D406" s="2"/>
      <c r="K406" s="3"/>
    </row>
    <row r="407" ht="15.75" customHeight="1">
      <c r="D407" s="2"/>
      <c r="K407" s="3"/>
    </row>
    <row r="408" ht="15.75" customHeight="1">
      <c r="D408" s="2"/>
      <c r="K408" s="3"/>
    </row>
    <row r="409" ht="15.75" customHeight="1">
      <c r="D409" s="2"/>
      <c r="K409" s="3"/>
    </row>
    <row r="410" ht="15.75" customHeight="1">
      <c r="D410" s="2"/>
      <c r="K410" s="3"/>
    </row>
    <row r="411" ht="15.75" customHeight="1">
      <c r="D411" s="2"/>
      <c r="K411" s="3"/>
    </row>
    <row r="412" ht="15.75" customHeight="1">
      <c r="D412" s="2"/>
      <c r="K412" s="3"/>
    </row>
    <row r="413" ht="15.75" customHeight="1">
      <c r="D413" s="2"/>
      <c r="K413" s="3"/>
    </row>
    <row r="414" ht="15.75" customHeight="1">
      <c r="D414" s="2"/>
      <c r="K414" s="3"/>
    </row>
    <row r="415" ht="15.75" customHeight="1">
      <c r="D415" s="2"/>
      <c r="K415" s="3"/>
    </row>
    <row r="416" ht="15.75" customHeight="1">
      <c r="D416" s="2"/>
      <c r="K416" s="3"/>
    </row>
    <row r="417" ht="15.75" customHeight="1">
      <c r="D417" s="2"/>
      <c r="K417" s="3"/>
    </row>
    <row r="418" ht="15.75" customHeight="1">
      <c r="D418" s="2"/>
      <c r="K418" s="3"/>
    </row>
    <row r="419" ht="15.75" customHeight="1">
      <c r="D419" s="2"/>
      <c r="K419" s="3"/>
    </row>
    <row r="420" ht="15.75" customHeight="1">
      <c r="D420" s="2"/>
      <c r="K420" s="3"/>
    </row>
    <row r="421" ht="15.75" customHeight="1">
      <c r="D421" s="2"/>
      <c r="K421" s="3"/>
    </row>
    <row r="422" ht="15.75" customHeight="1">
      <c r="D422" s="2"/>
      <c r="K422" s="3"/>
    </row>
    <row r="423" ht="15.75" customHeight="1">
      <c r="D423" s="2"/>
      <c r="K423" s="3"/>
    </row>
    <row r="424" ht="15.75" customHeight="1">
      <c r="D424" s="2"/>
      <c r="K424" s="3"/>
    </row>
    <row r="425" ht="15.75" customHeight="1">
      <c r="D425" s="2"/>
      <c r="K425" s="3"/>
    </row>
    <row r="426" ht="15.75" customHeight="1">
      <c r="D426" s="2"/>
      <c r="K426" s="3"/>
    </row>
    <row r="427" ht="15.75" customHeight="1">
      <c r="D427" s="2"/>
      <c r="K427" s="3"/>
    </row>
    <row r="428" ht="15.75" customHeight="1">
      <c r="D428" s="2"/>
      <c r="K428" s="3"/>
    </row>
    <row r="429" ht="15.75" customHeight="1">
      <c r="D429" s="2"/>
      <c r="K429" s="3"/>
    </row>
    <row r="430" ht="15.75" customHeight="1">
      <c r="D430" s="2"/>
      <c r="K430" s="3"/>
    </row>
    <row r="431" ht="15.75" customHeight="1">
      <c r="D431" s="2"/>
      <c r="K431" s="3"/>
    </row>
    <row r="432" ht="15.75" customHeight="1">
      <c r="D432" s="2"/>
      <c r="K432" s="3"/>
    </row>
    <row r="433" ht="15.75" customHeight="1">
      <c r="D433" s="2"/>
      <c r="K433" s="3"/>
    </row>
    <row r="434" ht="15.75" customHeight="1">
      <c r="D434" s="2"/>
      <c r="K434" s="3"/>
    </row>
    <row r="435" ht="15.75" customHeight="1">
      <c r="D435" s="2"/>
      <c r="K435" s="3"/>
    </row>
    <row r="436" ht="15.75" customHeight="1">
      <c r="D436" s="2"/>
      <c r="K436" s="3"/>
    </row>
    <row r="437" ht="15.75" customHeight="1">
      <c r="D437" s="2"/>
      <c r="K437" s="3"/>
    </row>
    <row r="438" ht="15.75" customHeight="1">
      <c r="D438" s="2"/>
      <c r="K438" s="3"/>
    </row>
    <row r="439" ht="15.75" customHeight="1">
      <c r="D439" s="2"/>
      <c r="K439" s="3"/>
    </row>
    <row r="440" ht="15.75" customHeight="1">
      <c r="D440" s="2"/>
      <c r="K440" s="3"/>
    </row>
    <row r="441" ht="15.75" customHeight="1">
      <c r="D441" s="2"/>
      <c r="K441" s="3"/>
    </row>
    <row r="442" ht="15.75" customHeight="1">
      <c r="D442" s="2"/>
      <c r="K442" s="3"/>
    </row>
    <row r="443" ht="15.75" customHeight="1">
      <c r="D443" s="2"/>
      <c r="K443" s="3"/>
    </row>
    <row r="444" ht="15.75" customHeight="1">
      <c r="D444" s="2"/>
      <c r="K444" s="3"/>
    </row>
    <row r="445" ht="15.75" customHeight="1">
      <c r="D445" s="2"/>
      <c r="K445" s="3"/>
    </row>
    <row r="446" ht="15.75" customHeight="1">
      <c r="D446" s="2"/>
      <c r="K446" s="3"/>
    </row>
    <row r="447" ht="15.75" customHeight="1">
      <c r="D447" s="2"/>
      <c r="K447" s="3"/>
    </row>
    <row r="448" ht="15.75" customHeight="1">
      <c r="D448" s="2"/>
      <c r="K448" s="3"/>
    </row>
    <row r="449" ht="15.75" customHeight="1">
      <c r="D449" s="2"/>
      <c r="K449" s="3"/>
    </row>
    <row r="450" ht="15.75" customHeight="1">
      <c r="D450" s="2"/>
      <c r="K450" s="3"/>
    </row>
    <row r="451" ht="15.75" customHeight="1">
      <c r="D451" s="2"/>
      <c r="K451" s="3"/>
    </row>
    <row r="452" ht="15.75" customHeight="1">
      <c r="D452" s="2"/>
      <c r="K452" s="3"/>
    </row>
    <row r="453" ht="15.75" customHeight="1">
      <c r="D453" s="2"/>
      <c r="K453" s="3"/>
    </row>
    <row r="454" ht="15.75" customHeight="1">
      <c r="D454" s="2"/>
      <c r="K454" s="3"/>
    </row>
    <row r="455" ht="15.75" customHeight="1">
      <c r="D455" s="2"/>
      <c r="K455" s="3"/>
    </row>
    <row r="456" ht="15.75" customHeight="1">
      <c r="D456" s="2"/>
      <c r="K456" s="3"/>
    </row>
    <row r="457" ht="15.75" customHeight="1">
      <c r="D457" s="2"/>
      <c r="K457" s="3"/>
    </row>
    <row r="458" ht="15.75" customHeight="1">
      <c r="D458" s="2"/>
      <c r="K458" s="3"/>
    </row>
    <row r="459" ht="15.75" customHeight="1">
      <c r="D459" s="2"/>
      <c r="K459" s="3"/>
    </row>
    <row r="460" ht="15.75" customHeight="1">
      <c r="D460" s="2"/>
      <c r="K460" s="3"/>
    </row>
    <row r="461" ht="15.75" customHeight="1">
      <c r="D461" s="2"/>
      <c r="K461" s="3"/>
    </row>
    <row r="462" ht="15.75" customHeight="1">
      <c r="D462" s="2"/>
      <c r="K462" s="3"/>
    </row>
    <row r="463" ht="15.75" customHeight="1">
      <c r="D463" s="2"/>
      <c r="K463" s="3"/>
    </row>
    <row r="464" ht="15.75" customHeight="1">
      <c r="D464" s="2"/>
      <c r="K464" s="3"/>
    </row>
    <row r="465" ht="15.75" customHeight="1">
      <c r="D465" s="2"/>
      <c r="K465" s="3"/>
    </row>
    <row r="466" ht="15.75" customHeight="1">
      <c r="D466" s="2"/>
      <c r="K466" s="3"/>
    </row>
    <row r="467" ht="15.75" customHeight="1">
      <c r="D467" s="2"/>
      <c r="K467" s="3"/>
    </row>
    <row r="468" ht="15.75" customHeight="1">
      <c r="D468" s="2"/>
      <c r="K468" s="3"/>
    </row>
    <row r="469" ht="15.75" customHeight="1">
      <c r="D469" s="2"/>
      <c r="K469" s="3"/>
    </row>
    <row r="470" ht="15.75" customHeight="1">
      <c r="D470" s="2"/>
      <c r="K470" s="3"/>
    </row>
    <row r="471" ht="15.75" customHeight="1">
      <c r="D471" s="2"/>
      <c r="K471" s="3"/>
    </row>
    <row r="472" ht="15.75" customHeight="1">
      <c r="D472" s="2"/>
      <c r="K472" s="3"/>
    </row>
    <row r="473" ht="15.75" customHeight="1">
      <c r="D473" s="2"/>
      <c r="K473" s="3"/>
    </row>
    <row r="474" ht="15.75" customHeight="1">
      <c r="D474" s="2"/>
      <c r="K474" s="3"/>
    </row>
    <row r="475" ht="15.75" customHeight="1">
      <c r="D475" s="2"/>
      <c r="K475" s="3"/>
    </row>
    <row r="476" ht="15.75" customHeight="1">
      <c r="D476" s="2"/>
      <c r="K476" s="3"/>
    </row>
    <row r="477" ht="15.75" customHeight="1">
      <c r="D477" s="2"/>
      <c r="K477" s="3"/>
    </row>
    <row r="478" ht="15.75" customHeight="1">
      <c r="D478" s="2"/>
      <c r="K478" s="3"/>
    </row>
    <row r="479" ht="15.75" customHeight="1">
      <c r="D479" s="2"/>
      <c r="K479" s="3"/>
    </row>
    <row r="480" ht="15.75" customHeight="1">
      <c r="D480" s="2"/>
      <c r="K480" s="3"/>
    </row>
    <row r="481" ht="15.75" customHeight="1">
      <c r="D481" s="2"/>
      <c r="K481" s="3"/>
    </row>
    <row r="482" ht="15.75" customHeight="1">
      <c r="D482" s="2"/>
      <c r="K482" s="3"/>
    </row>
    <row r="483" ht="15.75" customHeight="1">
      <c r="D483" s="2"/>
      <c r="K483" s="3"/>
    </row>
    <row r="484" ht="15.75" customHeight="1">
      <c r="D484" s="2"/>
      <c r="K484" s="3"/>
    </row>
    <row r="485" ht="15.75" customHeight="1">
      <c r="D485" s="2"/>
      <c r="K485" s="3"/>
    </row>
    <row r="486" ht="15.75" customHeight="1">
      <c r="D486" s="2"/>
      <c r="K486" s="3"/>
    </row>
    <row r="487" ht="15.75" customHeight="1">
      <c r="D487" s="2"/>
      <c r="K487" s="3"/>
    </row>
    <row r="488" ht="15.75" customHeight="1">
      <c r="D488" s="2"/>
      <c r="K488" s="3"/>
    </row>
    <row r="489" ht="15.75" customHeight="1">
      <c r="D489" s="2"/>
      <c r="K489" s="3"/>
    </row>
    <row r="490" ht="15.75" customHeight="1">
      <c r="D490" s="2"/>
      <c r="K490" s="3"/>
    </row>
    <row r="491" ht="15.75" customHeight="1">
      <c r="D491" s="2"/>
      <c r="K491" s="3"/>
    </row>
    <row r="492" ht="15.75" customHeight="1">
      <c r="D492" s="2"/>
      <c r="K492" s="3"/>
    </row>
    <row r="493" ht="15.75" customHeight="1">
      <c r="D493" s="2"/>
      <c r="K493" s="3"/>
    </row>
    <row r="494" ht="15.75" customHeight="1">
      <c r="D494" s="2"/>
      <c r="K494" s="3"/>
    </row>
    <row r="495" ht="15.75" customHeight="1">
      <c r="D495" s="2"/>
      <c r="K495" s="3"/>
    </row>
    <row r="496" ht="15.75" customHeight="1">
      <c r="D496" s="2"/>
      <c r="K496" s="3"/>
    </row>
    <row r="497" ht="15.75" customHeight="1">
      <c r="D497" s="2"/>
      <c r="K497" s="3"/>
    </row>
    <row r="498" ht="15.75" customHeight="1">
      <c r="D498" s="2"/>
      <c r="K498" s="3"/>
    </row>
    <row r="499" ht="15.75" customHeight="1">
      <c r="D499" s="2"/>
      <c r="K499" s="3"/>
    </row>
    <row r="500" ht="15.75" customHeight="1">
      <c r="D500" s="2"/>
      <c r="K500" s="3"/>
    </row>
    <row r="501" ht="15.75" customHeight="1">
      <c r="D501" s="2"/>
      <c r="K501" s="3"/>
    </row>
    <row r="502" ht="15.75" customHeight="1">
      <c r="D502" s="2"/>
      <c r="K502" s="3"/>
    </row>
    <row r="503" ht="15.75" customHeight="1">
      <c r="D503" s="2"/>
      <c r="K503" s="3"/>
    </row>
    <row r="504" ht="15.75" customHeight="1">
      <c r="D504" s="2"/>
      <c r="K504" s="3"/>
    </row>
    <row r="505" ht="15.75" customHeight="1">
      <c r="D505" s="2"/>
      <c r="K505" s="3"/>
    </row>
    <row r="506" ht="15.75" customHeight="1">
      <c r="D506" s="2"/>
      <c r="K506" s="3"/>
    </row>
    <row r="507" ht="15.75" customHeight="1">
      <c r="D507" s="2"/>
      <c r="K507" s="3"/>
    </row>
    <row r="508" ht="15.75" customHeight="1">
      <c r="D508" s="2"/>
      <c r="K508" s="3"/>
    </row>
    <row r="509" ht="15.75" customHeight="1">
      <c r="D509" s="2"/>
      <c r="K509" s="3"/>
    </row>
    <row r="510" ht="15.75" customHeight="1">
      <c r="D510" s="2"/>
      <c r="K510" s="3"/>
    </row>
    <row r="511" ht="15.75" customHeight="1">
      <c r="D511" s="2"/>
      <c r="K511" s="3"/>
    </row>
    <row r="512" ht="15.75" customHeight="1">
      <c r="D512" s="2"/>
      <c r="K512" s="3"/>
    </row>
    <row r="513" ht="15.75" customHeight="1">
      <c r="D513" s="2"/>
      <c r="K513" s="3"/>
    </row>
    <row r="514" ht="15.75" customHeight="1">
      <c r="D514" s="2"/>
      <c r="K514" s="3"/>
    </row>
    <row r="515" ht="15.75" customHeight="1">
      <c r="D515" s="2"/>
      <c r="K515" s="3"/>
    </row>
    <row r="516" ht="15.75" customHeight="1">
      <c r="D516" s="2"/>
      <c r="K516" s="3"/>
    </row>
    <row r="517" ht="15.75" customHeight="1">
      <c r="D517" s="2"/>
      <c r="K517" s="3"/>
    </row>
    <row r="518" ht="15.75" customHeight="1">
      <c r="D518" s="2"/>
      <c r="K518" s="3"/>
    </row>
    <row r="519" ht="15.75" customHeight="1">
      <c r="D519" s="2"/>
      <c r="K519" s="3"/>
    </row>
    <row r="520" ht="15.75" customHeight="1">
      <c r="D520" s="2"/>
      <c r="K520" s="3"/>
    </row>
    <row r="521" ht="15.75" customHeight="1">
      <c r="D521" s="2"/>
      <c r="K521" s="3"/>
    </row>
    <row r="522" ht="15.75" customHeight="1">
      <c r="D522" s="2"/>
      <c r="K522" s="3"/>
    </row>
    <row r="523" ht="15.75" customHeight="1">
      <c r="D523" s="2"/>
      <c r="K523" s="3"/>
    </row>
    <row r="524" ht="15.75" customHeight="1">
      <c r="D524" s="2"/>
      <c r="K524" s="3"/>
    </row>
    <row r="525" ht="15.75" customHeight="1">
      <c r="D525" s="2"/>
      <c r="K525" s="3"/>
    </row>
    <row r="526" ht="15.75" customHeight="1">
      <c r="D526" s="2"/>
      <c r="K526" s="3"/>
    </row>
    <row r="527" ht="15.75" customHeight="1">
      <c r="D527" s="2"/>
      <c r="K527" s="3"/>
    </row>
    <row r="528" ht="15.75" customHeight="1">
      <c r="D528" s="2"/>
      <c r="K528" s="3"/>
    </row>
    <row r="529" ht="15.75" customHeight="1">
      <c r="D529" s="2"/>
      <c r="K529" s="3"/>
    </row>
    <row r="530" ht="15.75" customHeight="1">
      <c r="D530" s="2"/>
      <c r="K530" s="3"/>
    </row>
    <row r="531" ht="15.75" customHeight="1">
      <c r="D531" s="2"/>
      <c r="K531" s="3"/>
    </row>
    <row r="532" ht="15.75" customHeight="1">
      <c r="D532" s="2"/>
      <c r="K532" s="3"/>
    </row>
    <row r="533" ht="15.75" customHeight="1">
      <c r="D533" s="2"/>
      <c r="K533" s="3"/>
    </row>
    <row r="534" ht="15.75" customHeight="1">
      <c r="D534" s="2"/>
      <c r="K534" s="3"/>
    </row>
    <row r="535" ht="15.75" customHeight="1">
      <c r="D535" s="2"/>
      <c r="K535" s="3"/>
    </row>
    <row r="536" ht="15.75" customHeight="1">
      <c r="D536" s="2"/>
      <c r="K536" s="3"/>
    </row>
    <row r="537" ht="15.75" customHeight="1">
      <c r="D537" s="2"/>
      <c r="K537" s="3"/>
    </row>
    <row r="538" ht="15.75" customHeight="1">
      <c r="D538" s="2"/>
      <c r="K538" s="3"/>
    </row>
    <row r="539" ht="15.75" customHeight="1">
      <c r="D539" s="2"/>
      <c r="K539" s="3"/>
    </row>
    <row r="540" ht="15.75" customHeight="1">
      <c r="D540" s="2"/>
      <c r="K540" s="3"/>
    </row>
    <row r="541" ht="15.75" customHeight="1">
      <c r="D541" s="2"/>
      <c r="K541" s="3"/>
    </row>
    <row r="542" ht="15.75" customHeight="1">
      <c r="D542" s="2"/>
      <c r="K542" s="3"/>
    </row>
    <row r="543" ht="15.75" customHeight="1">
      <c r="D543" s="2"/>
      <c r="K543" s="3"/>
    </row>
    <row r="544" ht="15.75" customHeight="1">
      <c r="D544" s="2"/>
      <c r="K544" s="3"/>
    </row>
    <row r="545" ht="15.75" customHeight="1">
      <c r="D545" s="2"/>
      <c r="K545" s="3"/>
    </row>
    <row r="546" ht="15.75" customHeight="1">
      <c r="D546" s="2"/>
      <c r="K546" s="3"/>
    </row>
    <row r="547" ht="15.75" customHeight="1">
      <c r="D547" s="2"/>
      <c r="K547" s="3"/>
    </row>
    <row r="548" ht="15.75" customHeight="1">
      <c r="D548" s="2"/>
      <c r="K548" s="3"/>
    </row>
    <row r="549" ht="15.75" customHeight="1">
      <c r="D549" s="2"/>
      <c r="K549" s="3"/>
    </row>
    <row r="550" ht="15.75" customHeight="1">
      <c r="D550" s="2"/>
      <c r="K550" s="3"/>
    </row>
    <row r="551" ht="15.75" customHeight="1">
      <c r="D551" s="2"/>
      <c r="K551" s="3"/>
    </row>
    <row r="552" ht="15.75" customHeight="1">
      <c r="D552" s="2"/>
      <c r="K552" s="3"/>
    </row>
    <row r="553" ht="15.75" customHeight="1">
      <c r="D553" s="2"/>
      <c r="K553" s="3"/>
    </row>
    <row r="554" ht="15.75" customHeight="1">
      <c r="D554" s="2"/>
      <c r="K554" s="3"/>
    </row>
    <row r="555" ht="15.75" customHeight="1">
      <c r="D555" s="2"/>
      <c r="K555" s="3"/>
    </row>
    <row r="556" ht="15.75" customHeight="1">
      <c r="D556" s="2"/>
      <c r="K556" s="3"/>
    </row>
    <row r="557" ht="15.75" customHeight="1">
      <c r="D557" s="2"/>
      <c r="K557" s="3"/>
    </row>
    <row r="558" ht="15.75" customHeight="1">
      <c r="D558" s="2"/>
      <c r="K558" s="3"/>
    </row>
    <row r="559" ht="15.75" customHeight="1">
      <c r="D559" s="2"/>
      <c r="K559" s="3"/>
    </row>
    <row r="560" ht="15.75" customHeight="1">
      <c r="D560" s="2"/>
      <c r="K560" s="3"/>
    </row>
    <row r="561" ht="15.75" customHeight="1">
      <c r="D561" s="2"/>
      <c r="K561" s="3"/>
    </row>
    <row r="562" ht="15.75" customHeight="1">
      <c r="D562" s="2"/>
      <c r="K562" s="3"/>
    </row>
    <row r="563" ht="15.75" customHeight="1">
      <c r="D563" s="2"/>
      <c r="K563" s="3"/>
    </row>
    <row r="564" ht="15.75" customHeight="1">
      <c r="D564" s="2"/>
      <c r="K564" s="3"/>
    </row>
    <row r="565" ht="15.75" customHeight="1">
      <c r="D565" s="2"/>
      <c r="K565" s="3"/>
    </row>
    <row r="566" ht="15.75" customHeight="1">
      <c r="D566" s="2"/>
      <c r="K566" s="3"/>
    </row>
    <row r="567" ht="15.75" customHeight="1">
      <c r="D567" s="2"/>
      <c r="K567" s="3"/>
    </row>
    <row r="568" ht="15.75" customHeight="1">
      <c r="D568" s="2"/>
      <c r="K568" s="3"/>
    </row>
    <row r="569" ht="15.75" customHeight="1">
      <c r="D569" s="2"/>
      <c r="K569" s="3"/>
    </row>
    <row r="570" ht="15.75" customHeight="1">
      <c r="D570" s="2"/>
      <c r="K570" s="3"/>
    </row>
    <row r="571" ht="15.75" customHeight="1">
      <c r="D571" s="2"/>
      <c r="K571" s="3"/>
    </row>
    <row r="572" ht="15.75" customHeight="1">
      <c r="D572" s="2"/>
      <c r="K572" s="3"/>
    </row>
    <row r="573" ht="15.75" customHeight="1">
      <c r="D573" s="2"/>
      <c r="K573" s="3"/>
    </row>
    <row r="574" ht="15.75" customHeight="1">
      <c r="D574" s="2"/>
      <c r="K574" s="3"/>
    </row>
    <row r="575" ht="15.75" customHeight="1">
      <c r="D575" s="2"/>
      <c r="K575" s="3"/>
    </row>
    <row r="576" ht="15.75" customHeight="1">
      <c r="D576" s="2"/>
      <c r="K576" s="3"/>
    </row>
    <row r="577" ht="15.75" customHeight="1">
      <c r="D577" s="2"/>
      <c r="K577" s="3"/>
    </row>
    <row r="578" ht="15.75" customHeight="1">
      <c r="D578" s="2"/>
      <c r="K578" s="3"/>
    </row>
    <row r="579" ht="15.75" customHeight="1">
      <c r="D579" s="2"/>
      <c r="K579" s="3"/>
    </row>
    <row r="580" ht="15.75" customHeight="1">
      <c r="D580" s="2"/>
      <c r="K580" s="3"/>
    </row>
    <row r="581" ht="15.75" customHeight="1">
      <c r="D581" s="2"/>
      <c r="K581" s="3"/>
    </row>
    <row r="582" ht="15.75" customHeight="1">
      <c r="D582" s="2"/>
      <c r="K582" s="3"/>
    </row>
    <row r="583" ht="15.75" customHeight="1">
      <c r="D583" s="2"/>
      <c r="K583" s="3"/>
    </row>
    <row r="584" ht="15.75" customHeight="1">
      <c r="D584" s="2"/>
      <c r="K584" s="3"/>
    </row>
    <row r="585" ht="15.75" customHeight="1">
      <c r="D585" s="2"/>
      <c r="K585" s="3"/>
    </row>
    <row r="586" ht="15.75" customHeight="1">
      <c r="D586" s="2"/>
      <c r="K586" s="3"/>
    </row>
    <row r="587" ht="15.75" customHeight="1">
      <c r="D587" s="2"/>
      <c r="K587" s="3"/>
    </row>
    <row r="588" ht="15.75" customHeight="1">
      <c r="D588" s="2"/>
      <c r="K588" s="3"/>
    </row>
    <row r="589" ht="15.75" customHeight="1">
      <c r="D589" s="2"/>
      <c r="K589" s="3"/>
    </row>
    <row r="590" ht="15.75" customHeight="1">
      <c r="D590" s="2"/>
      <c r="K590" s="3"/>
    </row>
    <row r="591" ht="15.75" customHeight="1">
      <c r="D591" s="2"/>
      <c r="K591" s="3"/>
    </row>
    <row r="592" ht="15.75" customHeight="1">
      <c r="D592" s="2"/>
      <c r="K592" s="3"/>
    </row>
    <row r="593" ht="15.75" customHeight="1">
      <c r="D593" s="2"/>
      <c r="K593" s="3"/>
    </row>
    <row r="594" ht="15.75" customHeight="1">
      <c r="D594" s="2"/>
      <c r="K594" s="3"/>
    </row>
    <row r="595" ht="15.75" customHeight="1">
      <c r="D595" s="2"/>
      <c r="K595" s="3"/>
    </row>
    <row r="596" ht="15.75" customHeight="1">
      <c r="D596" s="2"/>
      <c r="K596" s="3"/>
    </row>
    <row r="597" ht="15.75" customHeight="1">
      <c r="D597" s="2"/>
      <c r="K597" s="3"/>
    </row>
    <row r="598" ht="15.75" customHeight="1">
      <c r="D598" s="2"/>
      <c r="K598" s="3"/>
    </row>
    <row r="599" ht="15.75" customHeight="1">
      <c r="D599" s="2"/>
      <c r="K599" s="3"/>
    </row>
    <row r="600" ht="15.75" customHeight="1">
      <c r="D600" s="2"/>
      <c r="K600" s="3"/>
    </row>
    <row r="601" ht="15.75" customHeight="1">
      <c r="D601" s="2"/>
      <c r="K601" s="3"/>
    </row>
    <row r="602" ht="15.75" customHeight="1">
      <c r="D602" s="2"/>
      <c r="K602" s="3"/>
    </row>
    <row r="603" ht="15.75" customHeight="1">
      <c r="D603" s="2"/>
      <c r="K603" s="3"/>
    </row>
    <row r="604" ht="15.75" customHeight="1">
      <c r="D604" s="2"/>
      <c r="K604" s="3"/>
    </row>
    <row r="605" ht="15.75" customHeight="1">
      <c r="D605" s="2"/>
      <c r="K605" s="3"/>
    </row>
    <row r="606" ht="15.75" customHeight="1">
      <c r="D606" s="2"/>
      <c r="K606" s="3"/>
    </row>
    <row r="607" ht="15.75" customHeight="1">
      <c r="D607" s="2"/>
      <c r="K607" s="3"/>
    </row>
    <row r="608" ht="15.75" customHeight="1">
      <c r="D608" s="2"/>
      <c r="K608" s="3"/>
    </row>
    <row r="609" ht="15.75" customHeight="1">
      <c r="D609" s="2"/>
      <c r="K609" s="3"/>
    </row>
    <row r="610" ht="15.75" customHeight="1">
      <c r="D610" s="2"/>
      <c r="K610" s="3"/>
    </row>
    <row r="611" ht="15.75" customHeight="1">
      <c r="D611" s="2"/>
      <c r="K611" s="3"/>
    </row>
    <row r="612" ht="15.75" customHeight="1">
      <c r="D612" s="2"/>
      <c r="K612" s="3"/>
    </row>
    <row r="613" ht="15.75" customHeight="1">
      <c r="D613" s="2"/>
      <c r="K613" s="3"/>
    </row>
    <row r="614" ht="15.75" customHeight="1">
      <c r="D614" s="2"/>
      <c r="K614" s="3"/>
    </row>
    <row r="615" ht="15.75" customHeight="1">
      <c r="D615" s="2"/>
      <c r="K615" s="3"/>
    </row>
    <row r="616" ht="15.75" customHeight="1">
      <c r="D616" s="2"/>
      <c r="K616" s="3"/>
    </row>
    <row r="617" ht="15.75" customHeight="1">
      <c r="D617" s="2"/>
      <c r="K617" s="3"/>
    </row>
    <row r="618" ht="15.75" customHeight="1">
      <c r="D618" s="2"/>
      <c r="K618" s="3"/>
    </row>
    <row r="619" ht="15.75" customHeight="1">
      <c r="D619" s="2"/>
      <c r="K619" s="3"/>
    </row>
    <row r="620" ht="15.75" customHeight="1">
      <c r="D620" s="2"/>
      <c r="K620" s="3"/>
    </row>
    <row r="621" ht="15.75" customHeight="1">
      <c r="D621" s="2"/>
      <c r="K621" s="3"/>
    </row>
    <row r="622" ht="15.75" customHeight="1">
      <c r="D622" s="2"/>
      <c r="K622" s="3"/>
    </row>
    <row r="623" ht="15.75" customHeight="1">
      <c r="D623" s="2"/>
      <c r="K623" s="3"/>
    </row>
    <row r="624" ht="15.75" customHeight="1">
      <c r="D624" s="2"/>
      <c r="K624" s="3"/>
    </row>
    <row r="625" ht="15.75" customHeight="1">
      <c r="D625" s="2"/>
      <c r="K625" s="3"/>
    </row>
    <row r="626" ht="15.75" customHeight="1">
      <c r="D626" s="2"/>
      <c r="K626" s="3"/>
    </row>
    <row r="627" ht="15.75" customHeight="1">
      <c r="D627" s="2"/>
      <c r="K627" s="3"/>
    </row>
    <row r="628" ht="15.75" customHeight="1">
      <c r="D628" s="2"/>
      <c r="K628" s="3"/>
    </row>
    <row r="629" ht="15.75" customHeight="1">
      <c r="D629" s="2"/>
      <c r="K629" s="3"/>
    </row>
    <row r="630" ht="15.75" customHeight="1">
      <c r="D630" s="2"/>
      <c r="K630" s="3"/>
    </row>
    <row r="631" ht="15.75" customHeight="1">
      <c r="D631" s="2"/>
      <c r="K631" s="3"/>
    </row>
    <row r="632" ht="15.75" customHeight="1">
      <c r="D632" s="2"/>
      <c r="K632" s="3"/>
    </row>
    <row r="633" ht="15.75" customHeight="1">
      <c r="D633" s="2"/>
      <c r="K633" s="3"/>
    </row>
    <row r="634" ht="15.75" customHeight="1">
      <c r="D634" s="2"/>
      <c r="K634" s="3"/>
    </row>
    <row r="635" ht="15.75" customHeight="1">
      <c r="D635" s="2"/>
      <c r="K635" s="3"/>
    </row>
    <row r="636" ht="15.75" customHeight="1">
      <c r="D636" s="2"/>
      <c r="K636" s="3"/>
    </row>
    <row r="637" ht="15.75" customHeight="1">
      <c r="D637" s="2"/>
      <c r="K637" s="3"/>
    </row>
    <row r="638" ht="15.75" customHeight="1">
      <c r="D638" s="2"/>
      <c r="K638" s="3"/>
    </row>
    <row r="639" ht="15.75" customHeight="1">
      <c r="D639" s="2"/>
      <c r="K639" s="3"/>
    </row>
    <row r="640" ht="15.75" customHeight="1">
      <c r="D640" s="2"/>
      <c r="K640" s="3"/>
    </row>
    <row r="641" ht="15.75" customHeight="1">
      <c r="D641" s="2"/>
      <c r="K641" s="3"/>
    </row>
    <row r="642" ht="15.75" customHeight="1">
      <c r="D642" s="2"/>
      <c r="K642" s="3"/>
    </row>
    <row r="643" ht="15.75" customHeight="1">
      <c r="D643" s="2"/>
      <c r="K643" s="3"/>
    </row>
    <row r="644" ht="15.75" customHeight="1">
      <c r="D644" s="2"/>
      <c r="K644" s="3"/>
    </row>
    <row r="645" ht="15.75" customHeight="1">
      <c r="D645" s="2"/>
      <c r="K645" s="3"/>
    </row>
    <row r="646" ht="15.75" customHeight="1">
      <c r="D646" s="2"/>
      <c r="K646" s="3"/>
    </row>
    <row r="647" ht="15.75" customHeight="1">
      <c r="D647" s="2"/>
      <c r="K647" s="3"/>
    </row>
    <row r="648" ht="15.75" customHeight="1">
      <c r="D648" s="2"/>
      <c r="K648" s="3"/>
    </row>
    <row r="649" ht="15.75" customHeight="1">
      <c r="D649" s="2"/>
      <c r="K649" s="3"/>
    </row>
    <row r="650" ht="15.75" customHeight="1">
      <c r="D650" s="2"/>
      <c r="K650" s="3"/>
    </row>
    <row r="651" ht="15.75" customHeight="1">
      <c r="D651" s="2"/>
      <c r="K651" s="3"/>
    </row>
    <row r="652" ht="15.75" customHeight="1">
      <c r="D652" s="2"/>
      <c r="K652" s="3"/>
    </row>
    <row r="653" ht="15.75" customHeight="1">
      <c r="D653" s="2"/>
      <c r="K653" s="3"/>
    </row>
    <row r="654" ht="15.75" customHeight="1">
      <c r="D654" s="2"/>
      <c r="K654" s="3"/>
    </row>
    <row r="655" ht="15.75" customHeight="1">
      <c r="D655" s="2"/>
      <c r="K655" s="3"/>
    </row>
    <row r="656" ht="15.75" customHeight="1">
      <c r="D656" s="2"/>
      <c r="K656" s="3"/>
    </row>
    <row r="657" ht="15.75" customHeight="1">
      <c r="D657" s="2"/>
      <c r="K657" s="3"/>
    </row>
    <row r="658" ht="15.75" customHeight="1">
      <c r="D658" s="2"/>
      <c r="K658" s="3"/>
    </row>
    <row r="659" ht="15.75" customHeight="1">
      <c r="D659" s="2"/>
      <c r="K659" s="3"/>
    </row>
    <row r="660" ht="15.75" customHeight="1">
      <c r="D660" s="2"/>
      <c r="K660" s="3"/>
    </row>
    <row r="661" ht="15.75" customHeight="1">
      <c r="D661" s="2"/>
      <c r="K661" s="3"/>
    </row>
    <row r="662" ht="15.75" customHeight="1">
      <c r="D662" s="2"/>
      <c r="K662" s="3"/>
    </row>
    <row r="663" ht="15.75" customHeight="1">
      <c r="D663" s="2"/>
      <c r="K663" s="3"/>
    </row>
    <row r="664" ht="15.75" customHeight="1">
      <c r="D664" s="2"/>
      <c r="K664" s="3"/>
    </row>
    <row r="665" ht="15.75" customHeight="1">
      <c r="D665" s="2"/>
      <c r="K665" s="3"/>
    </row>
    <row r="666" ht="15.75" customHeight="1">
      <c r="D666" s="2"/>
      <c r="K666" s="3"/>
    </row>
    <row r="667" ht="15.75" customHeight="1">
      <c r="D667" s="2"/>
      <c r="K667" s="3"/>
    </row>
    <row r="668" ht="15.75" customHeight="1">
      <c r="D668" s="2"/>
      <c r="K668" s="3"/>
    </row>
    <row r="669" ht="15.75" customHeight="1">
      <c r="D669" s="2"/>
      <c r="K669" s="3"/>
    </row>
    <row r="670" ht="15.75" customHeight="1">
      <c r="D670" s="2"/>
      <c r="K670" s="3"/>
    </row>
    <row r="671" ht="15.75" customHeight="1">
      <c r="D671" s="2"/>
      <c r="K671" s="3"/>
    </row>
    <row r="672" ht="15.75" customHeight="1">
      <c r="D672" s="2"/>
      <c r="K672" s="3"/>
    </row>
    <row r="673" ht="15.75" customHeight="1">
      <c r="D673" s="2"/>
      <c r="K673" s="3"/>
    </row>
    <row r="674" ht="15.75" customHeight="1">
      <c r="D674" s="2"/>
      <c r="K674" s="3"/>
    </row>
    <row r="675" ht="15.75" customHeight="1">
      <c r="D675" s="2"/>
      <c r="K675" s="3"/>
    </row>
    <row r="676" ht="15.75" customHeight="1">
      <c r="D676" s="2"/>
      <c r="K676" s="3"/>
    </row>
    <row r="677" ht="15.75" customHeight="1">
      <c r="D677" s="2"/>
      <c r="K677" s="3"/>
    </row>
    <row r="678" ht="15.75" customHeight="1">
      <c r="D678" s="2"/>
      <c r="K678" s="3"/>
    </row>
    <row r="679" ht="15.75" customHeight="1">
      <c r="D679" s="2"/>
      <c r="K679" s="3"/>
    </row>
    <row r="680" ht="15.75" customHeight="1">
      <c r="D680" s="2"/>
      <c r="K680" s="3"/>
    </row>
    <row r="681" ht="15.75" customHeight="1">
      <c r="D681" s="2"/>
      <c r="K681" s="3"/>
    </row>
    <row r="682" ht="15.75" customHeight="1">
      <c r="D682" s="2"/>
      <c r="K682" s="3"/>
    </row>
    <row r="683" ht="15.75" customHeight="1">
      <c r="D683" s="2"/>
      <c r="K683" s="3"/>
    </row>
    <row r="684" ht="15.75" customHeight="1">
      <c r="D684" s="2"/>
      <c r="K684" s="3"/>
    </row>
    <row r="685" ht="15.75" customHeight="1">
      <c r="D685" s="2"/>
      <c r="K685" s="3"/>
    </row>
    <row r="686" ht="15.75" customHeight="1">
      <c r="D686" s="2"/>
      <c r="K686" s="3"/>
    </row>
    <row r="687" ht="15.75" customHeight="1">
      <c r="D687" s="2"/>
      <c r="K687" s="3"/>
    </row>
    <row r="688" ht="15.75" customHeight="1">
      <c r="D688" s="2"/>
      <c r="K688" s="3"/>
    </row>
    <row r="689" ht="15.75" customHeight="1">
      <c r="D689" s="2"/>
      <c r="K689" s="3"/>
    </row>
    <row r="690" ht="15.75" customHeight="1">
      <c r="D690" s="2"/>
      <c r="K690" s="3"/>
    </row>
    <row r="691" ht="15.75" customHeight="1">
      <c r="D691" s="2"/>
      <c r="K691" s="3"/>
    </row>
    <row r="692" ht="15.75" customHeight="1">
      <c r="D692" s="2"/>
      <c r="K692" s="3"/>
    </row>
    <row r="693" ht="15.75" customHeight="1">
      <c r="D693" s="2"/>
      <c r="K693" s="3"/>
    </row>
    <row r="694" ht="15.75" customHeight="1">
      <c r="D694" s="2"/>
      <c r="K694" s="3"/>
    </row>
    <row r="695" ht="15.75" customHeight="1">
      <c r="D695" s="2"/>
      <c r="K695" s="3"/>
    </row>
    <row r="696" ht="15.75" customHeight="1">
      <c r="D696" s="2"/>
      <c r="K696" s="3"/>
    </row>
    <row r="697" ht="15.75" customHeight="1">
      <c r="D697" s="2"/>
      <c r="K697" s="3"/>
    </row>
    <row r="698" ht="15.75" customHeight="1">
      <c r="D698" s="2"/>
      <c r="K698" s="3"/>
    </row>
    <row r="699" ht="15.75" customHeight="1">
      <c r="D699" s="2"/>
      <c r="K699" s="3"/>
    </row>
    <row r="700" ht="15.75" customHeight="1">
      <c r="D700" s="2"/>
      <c r="K700" s="3"/>
    </row>
    <row r="701" ht="15.75" customHeight="1">
      <c r="D701" s="2"/>
      <c r="K701" s="3"/>
    </row>
    <row r="702" ht="15.75" customHeight="1">
      <c r="D702" s="2"/>
      <c r="K702" s="3"/>
    </row>
    <row r="703" ht="15.75" customHeight="1">
      <c r="D703" s="2"/>
      <c r="K703" s="3"/>
    </row>
    <row r="704" ht="15.75" customHeight="1">
      <c r="D704" s="2"/>
      <c r="K704" s="3"/>
    </row>
    <row r="705" ht="15.75" customHeight="1">
      <c r="D705" s="2"/>
      <c r="K705" s="3"/>
    </row>
    <row r="706" ht="15.75" customHeight="1">
      <c r="D706" s="2"/>
      <c r="K706" s="3"/>
    </row>
    <row r="707" ht="15.75" customHeight="1">
      <c r="D707" s="2"/>
      <c r="K707" s="3"/>
    </row>
    <row r="708" ht="15.75" customHeight="1">
      <c r="D708" s="2"/>
      <c r="K708" s="3"/>
    </row>
    <row r="709" ht="15.75" customHeight="1">
      <c r="D709" s="2"/>
      <c r="K709" s="3"/>
    </row>
    <row r="710" ht="15.75" customHeight="1">
      <c r="D710" s="2"/>
      <c r="K710" s="3"/>
    </row>
    <row r="711" ht="15.75" customHeight="1">
      <c r="D711" s="2"/>
      <c r="K711" s="3"/>
    </row>
    <row r="712" ht="15.75" customHeight="1">
      <c r="D712" s="2"/>
      <c r="K712" s="3"/>
    </row>
    <row r="713" ht="15.75" customHeight="1">
      <c r="D713" s="2"/>
      <c r="K713" s="3"/>
    </row>
    <row r="714" ht="15.75" customHeight="1">
      <c r="D714" s="2"/>
      <c r="K714" s="3"/>
    </row>
    <row r="715" ht="15.75" customHeight="1">
      <c r="D715" s="2"/>
      <c r="K715" s="3"/>
    </row>
    <row r="716" ht="15.75" customHeight="1">
      <c r="D716" s="2"/>
      <c r="K716" s="3"/>
    </row>
    <row r="717" ht="15.75" customHeight="1">
      <c r="D717" s="2"/>
      <c r="K717" s="3"/>
    </row>
    <row r="718" ht="15.75" customHeight="1">
      <c r="D718" s="2"/>
      <c r="K718" s="3"/>
    </row>
    <row r="719" ht="15.75" customHeight="1">
      <c r="D719" s="2"/>
      <c r="K719" s="3"/>
    </row>
    <row r="720" ht="15.75" customHeight="1">
      <c r="D720" s="2"/>
      <c r="K720" s="3"/>
    </row>
    <row r="721" ht="15.75" customHeight="1">
      <c r="D721" s="2"/>
      <c r="K721" s="3"/>
    </row>
    <row r="722" ht="15.75" customHeight="1">
      <c r="D722" s="2"/>
      <c r="K722" s="3"/>
    </row>
    <row r="723" ht="15.75" customHeight="1">
      <c r="D723" s="2"/>
      <c r="K723" s="3"/>
    </row>
    <row r="724" ht="15.75" customHeight="1">
      <c r="D724" s="2"/>
      <c r="K724" s="3"/>
    </row>
    <row r="725" ht="15.75" customHeight="1">
      <c r="D725" s="2"/>
      <c r="K725" s="3"/>
    </row>
    <row r="726" ht="15.75" customHeight="1">
      <c r="D726" s="2"/>
      <c r="K726" s="3"/>
    </row>
    <row r="727" ht="15.75" customHeight="1">
      <c r="D727" s="2"/>
      <c r="K727" s="3"/>
    </row>
    <row r="728" ht="15.75" customHeight="1">
      <c r="D728" s="2"/>
      <c r="K728" s="3"/>
    </row>
    <row r="729" ht="15.75" customHeight="1">
      <c r="D729" s="2"/>
      <c r="K729" s="3"/>
    </row>
    <row r="730" ht="15.75" customHeight="1">
      <c r="D730" s="2"/>
      <c r="K730" s="3"/>
    </row>
    <row r="731" ht="15.75" customHeight="1">
      <c r="D731" s="2"/>
      <c r="K731" s="3"/>
    </row>
    <row r="732" ht="15.75" customHeight="1">
      <c r="D732" s="2"/>
      <c r="K732" s="3"/>
    </row>
    <row r="733" ht="15.75" customHeight="1">
      <c r="D733" s="2"/>
      <c r="K733" s="3"/>
    </row>
    <row r="734" ht="15.75" customHeight="1">
      <c r="D734" s="2"/>
      <c r="K734" s="3"/>
    </row>
    <row r="735" ht="15.75" customHeight="1">
      <c r="D735" s="2"/>
      <c r="K735" s="3"/>
    </row>
    <row r="736" ht="15.75" customHeight="1">
      <c r="D736" s="2"/>
      <c r="K736" s="3"/>
    </row>
    <row r="737" ht="15.75" customHeight="1">
      <c r="D737" s="2"/>
      <c r="K737" s="3"/>
    </row>
    <row r="738" ht="15.75" customHeight="1">
      <c r="D738" s="2"/>
      <c r="K738" s="3"/>
    </row>
    <row r="739" ht="15.75" customHeight="1">
      <c r="D739" s="2"/>
      <c r="K739" s="3"/>
    </row>
    <row r="740" ht="15.75" customHeight="1">
      <c r="D740" s="2"/>
      <c r="K740" s="3"/>
    </row>
    <row r="741" ht="15.75" customHeight="1">
      <c r="D741" s="2"/>
      <c r="K741" s="3"/>
    </row>
    <row r="742" ht="15.75" customHeight="1">
      <c r="D742" s="2"/>
      <c r="K742" s="3"/>
    </row>
    <row r="743" ht="15.75" customHeight="1">
      <c r="D743" s="2"/>
      <c r="K743" s="3"/>
    </row>
    <row r="744" ht="15.75" customHeight="1">
      <c r="D744" s="2"/>
      <c r="K744" s="3"/>
    </row>
    <row r="745" ht="15.75" customHeight="1">
      <c r="D745" s="2"/>
      <c r="K745" s="3"/>
    </row>
    <row r="746" ht="15.75" customHeight="1">
      <c r="D746" s="2"/>
      <c r="K746" s="3"/>
    </row>
    <row r="747" ht="15.75" customHeight="1">
      <c r="D747" s="2"/>
      <c r="K747" s="3"/>
    </row>
    <row r="748" ht="15.75" customHeight="1">
      <c r="D748" s="2"/>
      <c r="K748" s="3"/>
    </row>
    <row r="749" ht="15.75" customHeight="1">
      <c r="D749" s="2"/>
      <c r="K749" s="3"/>
    </row>
    <row r="750" ht="15.75" customHeight="1">
      <c r="D750" s="2"/>
      <c r="K750" s="3"/>
    </row>
    <row r="751" ht="15.75" customHeight="1">
      <c r="D751" s="2"/>
      <c r="K751" s="3"/>
    </row>
    <row r="752" ht="15.75" customHeight="1">
      <c r="D752" s="2"/>
      <c r="K752" s="3"/>
    </row>
    <row r="753" ht="15.75" customHeight="1">
      <c r="D753" s="2"/>
      <c r="K753" s="3"/>
    </row>
    <row r="754" ht="15.75" customHeight="1">
      <c r="D754" s="2"/>
      <c r="K754" s="3"/>
    </row>
    <row r="755" ht="15.75" customHeight="1">
      <c r="D755" s="2"/>
      <c r="K755" s="3"/>
    </row>
    <row r="756" ht="15.75" customHeight="1">
      <c r="D756" s="2"/>
      <c r="K756" s="3"/>
    </row>
    <row r="757" ht="15.75" customHeight="1">
      <c r="D757" s="2"/>
      <c r="K757" s="3"/>
    </row>
    <row r="758" ht="15.75" customHeight="1">
      <c r="D758" s="2"/>
      <c r="K758" s="3"/>
    </row>
    <row r="759" ht="15.75" customHeight="1">
      <c r="D759" s="2"/>
      <c r="K759" s="3"/>
    </row>
    <row r="760" ht="15.75" customHeight="1">
      <c r="D760" s="2"/>
      <c r="K760" s="3"/>
    </row>
    <row r="761" ht="15.75" customHeight="1">
      <c r="D761" s="2"/>
      <c r="K761" s="3"/>
    </row>
    <row r="762" ht="15.75" customHeight="1">
      <c r="D762" s="2"/>
      <c r="K762" s="3"/>
    </row>
    <row r="763" ht="15.75" customHeight="1">
      <c r="D763" s="2"/>
      <c r="K763" s="3"/>
    </row>
    <row r="764" ht="15.75" customHeight="1">
      <c r="D764" s="2"/>
      <c r="K764" s="3"/>
    </row>
    <row r="765" ht="15.75" customHeight="1">
      <c r="D765" s="2"/>
      <c r="K765" s="3"/>
    </row>
    <row r="766" ht="15.75" customHeight="1">
      <c r="D766" s="2"/>
      <c r="K766" s="3"/>
    </row>
    <row r="767" ht="15.75" customHeight="1">
      <c r="D767" s="2"/>
      <c r="K767" s="3"/>
    </row>
    <row r="768" ht="15.75" customHeight="1">
      <c r="D768" s="2"/>
      <c r="K768" s="3"/>
    </row>
    <row r="769" ht="15.75" customHeight="1">
      <c r="D769" s="2"/>
      <c r="K769" s="3"/>
    </row>
    <row r="770" ht="15.75" customHeight="1">
      <c r="D770" s="2"/>
      <c r="K770" s="3"/>
    </row>
    <row r="771" ht="15.75" customHeight="1">
      <c r="D771" s="2"/>
      <c r="K771" s="3"/>
    </row>
    <row r="772" ht="15.75" customHeight="1">
      <c r="D772" s="2"/>
      <c r="K772" s="3"/>
    </row>
    <row r="773" ht="15.75" customHeight="1">
      <c r="D773" s="2"/>
      <c r="K773" s="3"/>
    </row>
    <row r="774" ht="15.75" customHeight="1">
      <c r="D774" s="2"/>
      <c r="K774" s="3"/>
    </row>
    <row r="775" ht="15.75" customHeight="1">
      <c r="D775" s="2"/>
      <c r="K775" s="3"/>
    </row>
    <row r="776" ht="15.75" customHeight="1">
      <c r="D776" s="2"/>
      <c r="K776" s="3"/>
    </row>
    <row r="777" ht="15.75" customHeight="1">
      <c r="D777" s="2"/>
      <c r="K777" s="3"/>
    </row>
    <row r="778" ht="15.75" customHeight="1">
      <c r="D778" s="2"/>
      <c r="K778" s="3"/>
    </row>
    <row r="779" ht="15.75" customHeight="1">
      <c r="D779" s="2"/>
      <c r="K779" s="3"/>
    </row>
    <row r="780" ht="15.75" customHeight="1">
      <c r="D780" s="2"/>
      <c r="K780" s="3"/>
    </row>
    <row r="781" ht="15.75" customHeight="1">
      <c r="D781" s="2"/>
      <c r="K781" s="3"/>
    </row>
    <row r="782" ht="15.75" customHeight="1">
      <c r="D782" s="2"/>
      <c r="K782" s="3"/>
    </row>
    <row r="783" ht="15.75" customHeight="1">
      <c r="D783" s="2"/>
      <c r="K783" s="3"/>
    </row>
    <row r="784" ht="15.75" customHeight="1">
      <c r="D784" s="2"/>
      <c r="K784" s="3"/>
    </row>
    <row r="785" ht="15.75" customHeight="1">
      <c r="D785" s="2"/>
      <c r="K785" s="3"/>
    </row>
    <row r="786" ht="15.75" customHeight="1">
      <c r="D786" s="2"/>
      <c r="K786" s="3"/>
    </row>
    <row r="787" ht="15.75" customHeight="1">
      <c r="D787" s="2"/>
      <c r="K787" s="3"/>
    </row>
    <row r="788" ht="15.75" customHeight="1">
      <c r="D788" s="2"/>
      <c r="K788" s="3"/>
    </row>
    <row r="789" ht="15.75" customHeight="1">
      <c r="D789" s="2"/>
      <c r="K789" s="3"/>
    </row>
    <row r="790" ht="15.75" customHeight="1">
      <c r="D790" s="2"/>
      <c r="K790" s="3"/>
    </row>
    <row r="791" ht="15.75" customHeight="1">
      <c r="D791" s="2"/>
      <c r="K791" s="3"/>
    </row>
    <row r="792" ht="15.75" customHeight="1">
      <c r="D792" s="2"/>
      <c r="K792" s="3"/>
    </row>
    <row r="793" ht="15.75" customHeight="1">
      <c r="D793" s="2"/>
      <c r="K793" s="3"/>
    </row>
    <row r="794" ht="15.75" customHeight="1">
      <c r="D794" s="2"/>
      <c r="K794" s="3"/>
    </row>
    <row r="795" ht="15.75" customHeight="1">
      <c r="D795" s="2"/>
      <c r="K795" s="3"/>
    </row>
    <row r="796" ht="15.75" customHeight="1">
      <c r="D796" s="2"/>
      <c r="K796" s="3"/>
    </row>
    <row r="797" ht="15.75" customHeight="1">
      <c r="D797" s="2"/>
      <c r="K797" s="3"/>
    </row>
    <row r="798" ht="15.75" customHeight="1">
      <c r="D798" s="2"/>
      <c r="K798" s="3"/>
    </row>
    <row r="799" ht="15.75" customHeight="1">
      <c r="D799" s="2"/>
      <c r="K799" s="3"/>
    </row>
    <row r="800" ht="15.75" customHeight="1">
      <c r="D800" s="2"/>
      <c r="K800" s="3"/>
    </row>
    <row r="801" ht="15.75" customHeight="1">
      <c r="D801" s="2"/>
      <c r="K801" s="3"/>
    </row>
    <row r="802" ht="15.75" customHeight="1">
      <c r="D802" s="2"/>
      <c r="K802" s="3"/>
    </row>
    <row r="803" ht="15.75" customHeight="1">
      <c r="D803" s="2"/>
      <c r="K803" s="3"/>
    </row>
    <row r="804" ht="15.75" customHeight="1">
      <c r="D804" s="2"/>
      <c r="K804" s="3"/>
    </row>
    <row r="805" ht="15.75" customHeight="1">
      <c r="D805" s="2"/>
      <c r="K805" s="3"/>
    </row>
    <row r="806" ht="15.75" customHeight="1">
      <c r="D806" s="2"/>
      <c r="K806" s="3"/>
    </row>
    <row r="807" ht="15.75" customHeight="1">
      <c r="D807" s="2"/>
      <c r="K807" s="3"/>
    </row>
    <row r="808" ht="15.75" customHeight="1">
      <c r="D808" s="2"/>
      <c r="K808" s="3"/>
    </row>
    <row r="809" ht="15.75" customHeight="1">
      <c r="D809" s="2"/>
      <c r="K809" s="3"/>
    </row>
    <row r="810" ht="15.75" customHeight="1">
      <c r="D810" s="2"/>
      <c r="K810" s="3"/>
    </row>
    <row r="811" ht="15.75" customHeight="1">
      <c r="D811" s="2"/>
      <c r="K811" s="3"/>
    </row>
    <row r="812" ht="15.75" customHeight="1">
      <c r="D812" s="2"/>
      <c r="K812" s="3"/>
    </row>
    <row r="813" ht="15.75" customHeight="1">
      <c r="D813" s="2"/>
      <c r="K813" s="3"/>
    </row>
    <row r="814" ht="15.75" customHeight="1">
      <c r="D814" s="2"/>
      <c r="K814" s="3"/>
    </row>
    <row r="815" ht="15.75" customHeight="1">
      <c r="D815" s="2"/>
      <c r="K815" s="3"/>
    </row>
    <row r="816" ht="15.75" customHeight="1">
      <c r="D816" s="2"/>
      <c r="K816" s="3"/>
    </row>
    <row r="817" ht="15.75" customHeight="1">
      <c r="D817" s="2"/>
      <c r="K817" s="3"/>
    </row>
    <row r="818" ht="15.75" customHeight="1">
      <c r="D818" s="2"/>
      <c r="K818" s="3"/>
    </row>
    <row r="819" ht="15.75" customHeight="1">
      <c r="D819" s="2"/>
      <c r="K819" s="3"/>
    </row>
    <row r="820" ht="15.75" customHeight="1">
      <c r="D820" s="2"/>
      <c r="K820" s="3"/>
    </row>
    <row r="821" ht="15.75" customHeight="1">
      <c r="D821" s="2"/>
      <c r="K821" s="3"/>
    </row>
    <row r="822" ht="15.75" customHeight="1">
      <c r="D822" s="2"/>
      <c r="K822" s="3"/>
    </row>
    <row r="823" ht="15.75" customHeight="1">
      <c r="D823" s="2"/>
      <c r="K823" s="3"/>
    </row>
    <row r="824" ht="15.75" customHeight="1">
      <c r="D824" s="2"/>
      <c r="K824" s="3"/>
    </row>
    <row r="825" ht="15.75" customHeight="1">
      <c r="D825" s="2"/>
      <c r="K825" s="3"/>
    </row>
    <row r="826" ht="15.75" customHeight="1">
      <c r="D826" s="2"/>
      <c r="K826" s="3"/>
    </row>
    <row r="827" ht="15.75" customHeight="1">
      <c r="D827" s="2"/>
      <c r="K827" s="3"/>
    </row>
    <row r="828" ht="15.75" customHeight="1">
      <c r="D828" s="2"/>
      <c r="K828" s="3"/>
    </row>
    <row r="829" ht="15.75" customHeight="1">
      <c r="D829" s="2"/>
      <c r="K829" s="3"/>
    </row>
    <row r="830" ht="15.75" customHeight="1">
      <c r="D830" s="2"/>
      <c r="K830" s="3"/>
    </row>
    <row r="831" ht="15.75" customHeight="1">
      <c r="D831" s="2"/>
      <c r="K831" s="3"/>
    </row>
    <row r="832" ht="15.75" customHeight="1">
      <c r="D832" s="2"/>
      <c r="K832" s="3"/>
    </row>
    <row r="833" ht="15.75" customHeight="1">
      <c r="D833" s="2"/>
      <c r="K833" s="3"/>
    </row>
    <row r="834" ht="15.75" customHeight="1">
      <c r="D834" s="2"/>
      <c r="K834" s="3"/>
    </row>
    <row r="835" ht="15.75" customHeight="1">
      <c r="D835" s="2"/>
      <c r="K835" s="3"/>
    </row>
    <row r="836" ht="15.75" customHeight="1">
      <c r="D836" s="2"/>
      <c r="K836" s="3"/>
    </row>
    <row r="837" ht="15.75" customHeight="1">
      <c r="D837" s="2"/>
      <c r="K837" s="3"/>
    </row>
    <row r="838" ht="15.75" customHeight="1">
      <c r="D838" s="2"/>
      <c r="K838" s="3"/>
    </row>
    <row r="839" ht="15.75" customHeight="1">
      <c r="D839" s="2"/>
      <c r="K839" s="3"/>
    </row>
    <row r="840" ht="15.75" customHeight="1">
      <c r="D840" s="2"/>
      <c r="K840" s="3"/>
    </row>
    <row r="841" ht="15.75" customHeight="1">
      <c r="D841" s="2"/>
      <c r="K841" s="3"/>
    </row>
    <row r="842" ht="15.75" customHeight="1">
      <c r="D842" s="2"/>
      <c r="K842" s="3"/>
    </row>
    <row r="843" ht="15.75" customHeight="1">
      <c r="D843" s="2"/>
      <c r="K843" s="3"/>
    </row>
    <row r="844" ht="15.75" customHeight="1">
      <c r="D844" s="2"/>
      <c r="K844" s="3"/>
    </row>
    <row r="845" ht="15.75" customHeight="1">
      <c r="D845" s="2"/>
      <c r="K845" s="3"/>
    </row>
    <row r="846" ht="15.75" customHeight="1">
      <c r="D846" s="2"/>
      <c r="K846" s="3"/>
    </row>
    <row r="847" ht="15.75" customHeight="1">
      <c r="D847" s="2"/>
      <c r="K847" s="3"/>
    </row>
    <row r="848" ht="15.75" customHeight="1">
      <c r="D848" s="2"/>
      <c r="K848" s="3"/>
    </row>
    <row r="849" ht="15.75" customHeight="1">
      <c r="D849" s="2"/>
      <c r="K849" s="3"/>
    </row>
    <row r="850" ht="15.75" customHeight="1">
      <c r="D850" s="2"/>
      <c r="K850" s="3"/>
    </row>
    <row r="851" ht="15.75" customHeight="1">
      <c r="D851" s="2"/>
      <c r="K851" s="3"/>
    </row>
    <row r="852" ht="15.75" customHeight="1">
      <c r="D852" s="2"/>
      <c r="K852" s="3"/>
    </row>
    <row r="853" ht="15.75" customHeight="1">
      <c r="D853" s="2"/>
      <c r="K853" s="3"/>
    </row>
    <row r="854" ht="15.75" customHeight="1">
      <c r="D854" s="2"/>
      <c r="K854" s="3"/>
    </row>
    <row r="855" ht="15.75" customHeight="1">
      <c r="D855" s="2"/>
      <c r="K855" s="3"/>
    </row>
    <row r="856" ht="15.75" customHeight="1">
      <c r="D856" s="2"/>
      <c r="K856" s="3"/>
    </row>
    <row r="857" ht="15.75" customHeight="1">
      <c r="D857" s="2"/>
      <c r="K857" s="3"/>
    </row>
    <row r="858" ht="15.75" customHeight="1">
      <c r="D858" s="2"/>
      <c r="K858" s="3"/>
    </row>
    <row r="859" ht="15.75" customHeight="1">
      <c r="D859" s="2"/>
      <c r="K859" s="3"/>
    </row>
    <row r="860" ht="15.75" customHeight="1">
      <c r="D860" s="2"/>
      <c r="K860" s="3"/>
    </row>
    <row r="861" ht="15.75" customHeight="1">
      <c r="D861" s="2"/>
      <c r="K861" s="3"/>
    </row>
    <row r="862" ht="15.75" customHeight="1">
      <c r="D862" s="2"/>
      <c r="K862" s="3"/>
    </row>
    <row r="863" ht="15.75" customHeight="1">
      <c r="D863" s="2"/>
      <c r="K863" s="3"/>
    </row>
    <row r="864" ht="15.75" customHeight="1">
      <c r="D864" s="2"/>
      <c r="K864" s="3"/>
    </row>
    <row r="865" ht="15.75" customHeight="1">
      <c r="D865" s="2"/>
      <c r="K865" s="3"/>
    </row>
    <row r="866" ht="15.75" customHeight="1">
      <c r="D866" s="2"/>
      <c r="K866" s="3"/>
    </row>
    <row r="867" ht="15.75" customHeight="1">
      <c r="D867" s="2"/>
      <c r="K867" s="3"/>
    </row>
    <row r="868" ht="15.75" customHeight="1">
      <c r="D868" s="2"/>
      <c r="K868" s="3"/>
    </row>
    <row r="869" ht="15.75" customHeight="1">
      <c r="D869" s="2"/>
      <c r="K869" s="3"/>
    </row>
    <row r="870" ht="15.75" customHeight="1">
      <c r="D870" s="2"/>
      <c r="K870" s="3"/>
    </row>
    <row r="871" ht="15.75" customHeight="1">
      <c r="D871" s="2"/>
      <c r="K871" s="3"/>
    </row>
    <row r="872" ht="15.75" customHeight="1">
      <c r="D872" s="2"/>
      <c r="K872" s="3"/>
    </row>
    <row r="873" ht="15.75" customHeight="1">
      <c r="D873" s="2"/>
      <c r="K873" s="3"/>
    </row>
    <row r="874" ht="15.75" customHeight="1">
      <c r="D874" s="2"/>
      <c r="K874" s="3"/>
    </row>
    <row r="875" ht="15.75" customHeight="1">
      <c r="D875" s="2"/>
      <c r="K875" s="3"/>
    </row>
    <row r="876" ht="15.75" customHeight="1">
      <c r="D876" s="2"/>
      <c r="K876" s="3"/>
    </row>
    <row r="877" ht="15.75" customHeight="1">
      <c r="D877" s="2"/>
      <c r="K877" s="3"/>
    </row>
    <row r="878" ht="15.75" customHeight="1">
      <c r="D878" s="2"/>
      <c r="K878" s="3"/>
    </row>
    <row r="879" ht="15.75" customHeight="1">
      <c r="D879" s="2"/>
      <c r="K879" s="3"/>
    </row>
    <row r="880" ht="15.75" customHeight="1">
      <c r="D880" s="2"/>
      <c r="K880" s="3"/>
    </row>
    <row r="881" ht="15.75" customHeight="1">
      <c r="D881" s="2"/>
      <c r="K881" s="3"/>
    </row>
    <row r="882" ht="15.75" customHeight="1">
      <c r="D882" s="2"/>
      <c r="K882" s="3"/>
    </row>
    <row r="883" ht="15.75" customHeight="1">
      <c r="D883" s="2"/>
      <c r="K883" s="3"/>
    </row>
    <row r="884" ht="15.75" customHeight="1">
      <c r="D884" s="2"/>
      <c r="K884" s="3"/>
    </row>
    <row r="885" ht="15.75" customHeight="1">
      <c r="D885" s="2"/>
      <c r="K885" s="3"/>
    </row>
    <row r="886" ht="15.75" customHeight="1">
      <c r="D886" s="2"/>
      <c r="K886" s="3"/>
    </row>
    <row r="887" ht="15.75" customHeight="1">
      <c r="D887" s="2"/>
      <c r="K887" s="3"/>
    </row>
    <row r="888" ht="15.75" customHeight="1">
      <c r="D888" s="2"/>
      <c r="K888" s="3"/>
    </row>
    <row r="889" ht="15.75" customHeight="1">
      <c r="D889" s="2"/>
      <c r="K889" s="3"/>
    </row>
    <row r="890" ht="15.75" customHeight="1">
      <c r="D890" s="2"/>
      <c r="K890" s="3"/>
    </row>
    <row r="891" ht="15.75" customHeight="1">
      <c r="D891" s="2"/>
      <c r="K891" s="3"/>
    </row>
    <row r="892" ht="15.75" customHeight="1">
      <c r="D892" s="2"/>
      <c r="K892" s="3"/>
    </row>
    <row r="893" ht="15.75" customHeight="1">
      <c r="D893" s="2"/>
      <c r="K893" s="3"/>
    </row>
    <row r="894" ht="15.75" customHeight="1">
      <c r="D894" s="2"/>
      <c r="K894" s="3"/>
    </row>
    <row r="895" ht="15.75" customHeight="1">
      <c r="D895" s="2"/>
      <c r="K895" s="3"/>
    </row>
    <row r="896" ht="15.75" customHeight="1">
      <c r="D896" s="2"/>
      <c r="K896" s="3"/>
    </row>
    <row r="897" ht="15.75" customHeight="1">
      <c r="D897" s="2"/>
      <c r="K897" s="3"/>
    </row>
    <row r="898" ht="15.75" customHeight="1">
      <c r="D898" s="2"/>
      <c r="K898" s="3"/>
    </row>
    <row r="899" ht="15.75" customHeight="1">
      <c r="D899" s="2"/>
      <c r="K899" s="3"/>
    </row>
    <row r="900" ht="15.75" customHeight="1">
      <c r="D900" s="2"/>
      <c r="K900" s="3"/>
    </row>
    <row r="901" ht="15.75" customHeight="1">
      <c r="D901" s="2"/>
      <c r="K901" s="3"/>
    </row>
    <row r="902" ht="15.75" customHeight="1">
      <c r="D902" s="2"/>
      <c r="K902" s="3"/>
    </row>
    <row r="903" ht="15.75" customHeight="1">
      <c r="D903" s="2"/>
      <c r="K903" s="3"/>
    </row>
    <row r="904" ht="15.75" customHeight="1">
      <c r="D904" s="2"/>
      <c r="K904" s="3"/>
    </row>
    <row r="905" ht="15.75" customHeight="1">
      <c r="D905" s="2"/>
      <c r="K905" s="3"/>
    </row>
    <row r="906" ht="15.75" customHeight="1">
      <c r="D906" s="2"/>
      <c r="K906" s="3"/>
    </row>
    <row r="907" ht="15.75" customHeight="1">
      <c r="D907" s="2"/>
      <c r="K907" s="3"/>
    </row>
    <row r="908" ht="15.75" customHeight="1">
      <c r="D908" s="2"/>
      <c r="K908" s="3"/>
    </row>
    <row r="909" ht="15.75" customHeight="1">
      <c r="D909" s="2"/>
      <c r="K909" s="3"/>
    </row>
    <row r="910" ht="15.75" customHeight="1">
      <c r="D910" s="2"/>
      <c r="K910" s="3"/>
    </row>
    <row r="911" ht="15.75" customHeight="1">
      <c r="D911" s="2"/>
      <c r="K911" s="3"/>
    </row>
    <row r="912" ht="15.75" customHeight="1">
      <c r="D912" s="2"/>
      <c r="K912" s="3"/>
    </row>
    <row r="913" ht="15.75" customHeight="1">
      <c r="D913" s="2"/>
      <c r="K913" s="3"/>
    </row>
    <row r="914" ht="15.75" customHeight="1">
      <c r="D914" s="2"/>
      <c r="K914" s="3"/>
    </row>
    <row r="915" ht="15.75" customHeight="1">
      <c r="D915" s="2"/>
      <c r="K915" s="3"/>
    </row>
    <row r="916" ht="15.75" customHeight="1">
      <c r="D916" s="2"/>
      <c r="K916" s="3"/>
    </row>
    <row r="917" ht="15.75" customHeight="1">
      <c r="D917" s="2"/>
      <c r="K917" s="3"/>
    </row>
    <row r="918" ht="15.75" customHeight="1">
      <c r="D918" s="2"/>
      <c r="K918" s="3"/>
    </row>
    <row r="919" ht="15.75" customHeight="1">
      <c r="D919" s="2"/>
      <c r="K919" s="3"/>
    </row>
    <row r="920" ht="15.75" customHeight="1">
      <c r="D920" s="2"/>
      <c r="K920" s="3"/>
    </row>
    <row r="921" ht="15.75" customHeight="1">
      <c r="D921" s="2"/>
      <c r="K921" s="3"/>
    </row>
    <row r="922" ht="15.75" customHeight="1">
      <c r="D922" s="2"/>
      <c r="K922" s="3"/>
    </row>
    <row r="923" ht="15.75" customHeight="1">
      <c r="D923" s="2"/>
      <c r="K923" s="3"/>
    </row>
    <row r="924" ht="15.75" customHeight="1">
      <c r="D924" s="2"/>
      <c r="K924" s="3"/>
    </row>
    <row r="925" ht="15.75" customHeight="1">
      <c r="D925" s="2"/>
      <c r="K925" s="3"/>
    </row>
    <row r="926" ht="15.75" customHeight="1">
      <c r="D926" s="2"/>
      <c r="K926" s="3"/>
    </row>
    <row r="927" ht="15.75" customHeight="1">
      <c r="D927" s="2"/>
      <c r="K927" s="3"/>
    </row>
    <row r="928" ht="15.75" customHeight="1">
      <c r="D928" s="2"/>
      <c r="K928" s="3"/>
    </row>
    <row r="929" ht="15.75" customHeight="1">
      <c r="D929" s="2"/>
      <c r="K929" s="3"/>
    </row>
    <row r="930" ht="15.75" customHeight="1">
      <c r="D930" s="2"/>
      <c r="K930" s="3"/>
    </row>
    <row r="931" ht="15.75" customHeight="1">
      <c r="D931" s="2"/>
      <c r="K931" s="3"/>
    </row>
    <row r="932" ht="15.75" customHeight="1">
      <c r="D932" s="2"/>
      <c r="K932" s="3"/>
    </row>
    <row r="933" ht="15.75" customHeight="1">
      <c r="D933" s="2"/>
      <c r="K933" s="3"/>
    </row>
    <row r="934" ht="15.75" customHeight="1">
      <c r="D934" s="2"/>
      <c r="K934" s="3"/>
    </row>
    <row r="935" ht="15.75" customHeight="1">
      <c r="D935" s="2"/>
      <c r="K935" s="3"/>
    </row>
    <row r="936" ht="15.75" customHeight="1">
      <c r="D936" s="2"/>
      <c r="K936" s="3"/>
    </row>
    <row r="937" ht="15.75" customHeight="1">
      <c r="D937" s="2"/>
      <c r="K937" s="3"/>
    </row>
    <row r="938" ht="15.75" customHeight="1">
      <c r="D938" s="2"/>
      <c r="K938" s="3"/>
    </row>
    <row r="939" ht="15.75" customHeight="1">
      <c r="D939" s="2"/>
      <c r="K939" s="3"/>
    </row>
    <row r="940" ht="15.75" customHeight="1">
      <c r="D940" s="2"/>
      <c r="K940" s="3"/>
    </row>
    <row r="941" ht="15.75" customHeight="1">
      <c r="D941" s="2"/>
      <c r="K941" s="3"/>
    </row>
    <row r="942" ht="15.75" customHeight="1">
      <c r="D942" s="2"/>
      <c r="K942" s="3"/>
    </row>
    <row r="943" ht="15.75" customHeight="1">
      <c r="D943" s="2"/>
      <c r="K943" s="3"/>
    </row>
    <row r="944" ht="15.75" customHeight="1">
      <c r="D944" s="2"/>
      <c r="K944" s="3"/>
    </row>
    <row r="945" ht="15.75" customHeight="1">
      <c r="D945" s="2"/>
      <c r="K945" s="3"/>
    </row>
    <row r="946" ht="15.75" customHeight="1">
      <c r="D946" s="2"/>
      <c r="K946" s="3"/>
    </row>
    <row r="947" ht="15.75" customHeight="1">
      <c r="D947" s="2"/>
      <c r="K947" s="3"/>
    </row>
    <row r="948" ht="15.75" customHeight="1">
      <c r="D948" s="2"/>
      <c r="K948" s="3"/>
    </row>
    <row r="949" ht="15.75" customHeight="1">
      <c r="D949" s="2"/>
      <c r="K949" s="3"/>
    </row>
    <row r="950" ht="15.75" customHeight="1">
      <c r="D950" s="2"/>
      <c r="K950" s="3"/>
    </row>
    <row r="951" ht="15.75" customHeight="1">
      <c r="D951" s="2"/>
      <c r="K951" s="3"/>
    </row>
    <row r="952" ht="15.75" customHeight="1">
      <c r="D952" s="2"/>
      <c r="K952" s="3"/>
    </row>
    <row r="953" ht="15.75" customHeight="1">
      <c r="D953" s="2"/>
      <c r="K953" s="3"/>
    </row>
    <row r="954" ht="15.75" customHeight="1">
      <c r="D954" s="2"/>
      <c r="K954" s="3"/>
    </row>
    <row r="955" ht="15.75" customHeight="1">
      <c r="D955" s="2"/>
      <c r="K955" s="3"/>
    </row>
    <row r="956" ht="15.75" customHeight="1">
      <c r="D956" s="2"/>
      <c r="K956" s="3"/>
    </row>
    <row r="957" ht="15.75" customHeight="1">
      <c r="D957" s="2"/>
      <c r="K957" s="3"/>
    </row>
    <row r="958" ht="15.75" customHeight="1">
      <c r="D958" s="2"/>
      <c r="K958" s="3"/>
    </row>
    <row r="959" ht="15.75" customHeight="1">
      <c r="D959" s="2"/>
      <c r="K959" s="3"/>
    </row>
    <row r="960" ht="15.75" customHeight="1">
      <c r="D960" s="2"/>
      <c r="K960" s="3"/>
    </row>
    <row r="961" ht="15.75" customHeight="1">
      <c r="D961" s="2"/>
      <c r="K961" s="3"/>
    </row>
    <row r="962" ht="15.75" customHeight="1">
      <c r="D962" s="2"/>
      <c r="K962" s="3"/>
    </row>
    <row r="963" ht="15.75" customHeight="1">
      <c r="D963" s="2"/>
      <c r="K963" s="3"/>
    </row>
    <row r="964" ht="15.75" customHeight="1">
      <c r="D964" s="2"/>
      <c r="K964" s="3"/>
    </row>
    <row r="965" ht="15.75" customHeight="1">
      <c r="D965" s="2"/>
      <c r="K965" s="3"/>
    </row>
    <row r="966" ht="15.75" customHeight="1">
      <c r="D966" s="2"/>
      <c r="K966" s="3"/>
    </row>
    <row r="967" ht="15.75" customHeight="1">
      <c r="D967" s="2"/>
      <c r="K967" s="3"/>
    </row>
    <row r="968" ht="15.75" customHeight="1">
      <c r="D968" s="2"/>
      <c r="K968" s="3"/>
    </row>
    <row r="969" ht="15.75" customHeight="1">
      <c r="D969" s="2"/>
      <c r="K969" s="3"/>
    </row>
    <row r="970" ht="15.75" customHeight="1">
      <c r="D970" s="2"/>
      <c r="K970" s="3"/>
    </row>
    <row r="971" ht="15.75" customHeight="1">
      <c r="D971" s="2"/>
      <c r="K971" s="3"/>
    </row>
    <row r="972" ht="15.75" customHeight="1">
      <c r="D972" s="2"/>
      <c r="K972" s="3"/>
    </row>
    <row r="973" ht="15.75" customHeight="1">
      <c r="D973" s="2"/>
      <c r="K973" s="3"/>
    </row>
    <row r="974" ht="15.75" customHeight="1">
      <c r="D974" s="2"/>
      <c r="K974" s="3"/>
    </row>
    <row r="975" ht="15.75" customHeight="1">
      <c r="D975" s="2"/>
      <c r="K975" s="3"/>
    </row>
    <row r="976" ht="15.75" customHeight="1">
      <c r="D976" s="2"/>
      <c r="K976" s="3"/>
    </row>
    <row r="977" ht="15.75" customHeight="1">
      <c r="D977" s="2"/>
      <c r="K977" s="3"/>
    </row>
    <row r="978" ht="15.75" customHeight="1">
      <c r="D978" s="2"/>
      <c r="K978" s="3"/>
    </row>
    <row r="979" ht="15.75" customHeight="1">
      <c r="D979" s="2"/>
      <c r="K979" s="3"/>
    </row>
    <row r="980" ht="15.75" customHeight="1">
      <c r="D980" s="2"/>
      <c r="K980" s="3"/>
    </row>
    <row r="981" ht="15.75" customHeight="1">
      <c r="D981" s="2"/>
      <c r="K981" s="3"/>
    </row>
    <row r="982" ht="15.75" customHeight="1">
      <c r="D982" s="2"/>
      <c r="K982" s="3"/>
    </row>
    <row r="983" ht="15.75" customHeight="1">
      <c r="D983" s="2"/>
      <c r="K983" s="3"/>
    </row>
    <row r="984" ht="15.75" customHeight="1">
      <c r="D984" s="2"/>
      <c r="K984" s="3"/>
    </row>
    <row r="985" ht="15.75" customHeight="1">
      <c r="D985" s="2"/>
      <c r="K985" s="3"/>
    </row>
    <row r="986" ht="15.75" customHeight="1">
      <c r="D986" s="2"/>
      <c r="K986" s="3"/>
    </row>
    <row r="987" ht="15.75" customHeight="1">
      <c r="D987" s="2"/>
      <c r="K987" s="3"/>
    </row>
    <row r="988" ht="15.75" customHeight="1">
      <c r="D988" s="2"/>
      <c r="K988" s="3"/>
    </row>
    <row r="989" ht="15.75" customHeight="1">
      <c r="D989" s="2"/>
      <c r="K989" s="3"/>
    </row>
    <row r="990" ht="15.75" customHeight="1">
      <c r="D990" s="2"/>
      <c r="K990" s="3"/>
    </row>
    <row r="991" ht="15.75" customHeight="1">
      <c r="D991" s="2"/>
      <c r="K991" s="3"/>
    </row>
    <row r="992" ht="15.75" customHeight="1">
      <c r="D992" s="2"/>
      <c r="K992" s="3"/>
    </row>
    <row r="993" ht="15.75" customHeight="1">
      <c r="D993" s="2"/>
      <c r="K993" s="3"/>
    </row>
    <row r="994" ht="15.75" customHeight="1">
      <c r="D994" s="2"/>
      <c r="K994" s="3"/>
    </row>
    <row r="995" ht="15.75" customHeight="1">
      <c r="D995" s="2"/>
      <c r="K995" s="3"/>
    </row>
    <row r="996" ht="15.75" customHeight="1">
      <c r="D996" s="2"/>
      <c r="K996" s="3"/>
    </row>
    <row r="997" ht="15.75" customHeight="1">
      <c r="D997" s="2"/>
      <c r="K997" s="3"/>
    </row>
    <row r="998" ht="15.75" customHeight="1">
      <c r="D998" s="2"/>
      <c r="K998" s="3"/>
    </row>
    <row r="999" ht="15.75" customHeight="1">
      <c r="D999" s="2"/>
      <c r="K999" s="3"/>
    </row>
    <row r="1000" ht="15.75" customHeight="1">
      <c r="D1000" s="2"/>
      <c r="K1000" s="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71"/>
    <col customWidth="1" min="2" max="2" width="16.57"/>
    <col customWidth="1" min="3" max="3" width="21.71"/>
    <col customWidth="1" min="4" max="4" width="9.14"/>
    <col customWidth="1" min="5" max="6" width="13.57"/>
    <col customWidth="1" min="7" max="7" width="23.0"/>
    <col customWidth="1" min="8" max="8" width="9.14"/>
    <col customWidth="1" min="9" max="26" width="8.71"/>
  </cols>
  <sheetData>
    <row r="1">
      <c r="A1" s="14" t="s">
        <v>33</v>
      </c>
      <c r="B1" s="15"/>
      <c r="C1" s="16"/>
      <c r="D1" s="17"/>
      <c r="E1" s="18" t="s">
        <v>34</v>
      </c>
      <c r="F1" s="19"/>
      <c r="G1" s="20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21" t="s">
        <v>35</v>
      </c>
      <c r="B2" s="22"/>
      <c r="C2" s="23" t="s">
        <v>36</v>
      </c>
      <c r="D2" s="17"/>
      <c r="E2" s="21" t="s">
        <v>35</v>
      </c>
      <c r="F2" s="22"/>
      <c r="G2" s="23" t="s">
        <v>37</v>
      </c>
      <c r="H2" s="24" t="s">
        <v>38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25">
        <v>0.0</v>
      </c>
      <c r="B3" s="26">
        <v>100000.0</v>
      </c>
      <c r="C3" s="27">
        <v>0.0</v>
      </c>
      <c r="D3" s="17"/>
      <c r="E3" s="25">
        <v>0.0</v>
      </c>
      <c r="F3" s="28">
        <v>500000.0</v>
      </c>
      <c r="G3" s="29">
        <v>0.0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28">
        <v>100000.0</v>
      </c>
      <c r="B4" s="30">
        <v>150000.0</v>
      </c>
      <c r="C4" s="27">
        <v>0.01</v>
      </c>
      <c r="D4" s="17"/>
      <c r="E4" s="28">
        <v>500000.0</v>
      </c>
      <c r="F4" s="30">
        <v>600000.0</v>
      </c>
      <c r="G4" s="29">
        <v>0.001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8">
        <v>150000.0</v>
      </c>
      <c r="B5" s="30">
        <v>200000.0</v>
      </c>
      <c r="C5" s="29">
        <f t="shared" ref="C5:C6" si="1">+C4+0.2%</f>
        <v>0.012</v>
      </c>
      <c r="D5" s="17"/>
      <c r="E5" s="28">
        <v>600000.0</v>
      </c>
      <c r="F5" s="30">
        <v>700000.0</v>
      </c>
      <c r="G5" s="29">
        <f t="shared" ref="G5:G6" si="2">+G4+0.1%</f>
        <v>0.002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28">
        <v>200000.0</v>
      </c>
      <c r="B6" s="30">
        <v>250000.0</v>
      </c>
      <c r="C6" s="29">
        <f t="shared" si="1"/>
        <v>0.014</v>
      </c>
      <c r="D6" s="17"/>
      <c r="E6" s="28">
        <v>700000.0</v>
      </c>
      <c r="F6" s="30">
        <v>800000.0</v>
      </c>
      <c r="G6" s="29">
        <f t="shared" si="2"/>
        <v>0.003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28">
        <v>250000.0</v>
      </c>
      <c r="B7" s="30">
        <v>300000.0</v>
      </c>
      <c r="C7" s="29">
        <f t="shared" ref="C7:C10" si="3">+C6+0.3%</f>
        <v>0.017</v>
      </c>
      <c r="D7" s="17"/>
      <c r="E7" s="28">
        <v>800000.0</v>
      </c>
      <c r="F7" s="30">
        <v>900000.0</v>
      </c>
      <c r="G7" s="29">
        <f t="shared" ref="G7:G10" si="4">+G6+0.2%</f>
        <v>0.005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28">
        <v>300000.0</v>
      </c>
      <c r="B8" s="30">
        <v>350000.0</v>
      </c>
      <c r="C8" s="29">
        <f t="shared" si="3"/>
        <v>0.02</v>
      </c>
      <c r="D8" s="17"/>
      <c r="E8" s="28">
        <v>900000.0</v>
      </c>
      <c r="F8" s="30">
        <v>1000000.0</v>
      </c>
      <c r="G8" s="29">
        <f t="shared" si="4"/>
        <v>0.007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8">
        <v>350000.0</v>
      </c>
      <c r="B9" s="30">
        <v>400000.0</v>
      </c>
      <c r="C9" s="29">
        <f t="shared" si="3"/>
        <v>0.023</v>
      </c>
      <c r="D9" s="17"/>
      <c r="E9" s="28">
        <v>1000000.0</v>
      </c>
      <c r="F9" s="31">
        <f t="shared" ref="F9:F10" si="5">+E9+100000</f>
        <v>1100000</v>
      </c>
      <c r="G9" s="29">
        <f t="shared" si="4"/>
        <v>0.009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8">
        <v>400000.0</v>
      </c>
      <c r="B10" s="30">
        <v>450000.0</v>
      </c>
      <c r="C10" s="29">
        <f t="shared" si="3"/>
        <v>0.026</v>
      </c>
      <c r="D10" s="17"/>
      <c r="E10" s="32">
        <f t="shared" ref="E10:E17" si="6">+F9</f>
        <v>1100000</v>
      </c>
      <c r="F10" s="31">
        <f t="shared" si="5"/>
        <v>1200000</v>
      </c>
      <c r="G10" s="29">
        <f t="shared" si="4"/>
        <v>0.011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28">
        <v>450000.0</v>
      </c>
      <c r="B11" s="30">
        <v>500000.0</v>
      </c>
      <c r="C11" s="29">
        <f t="shared" ref="C11:C17" si="7">+C10+0.5%</f>
        <v>0.031</v>
      </c>
      <c r="D11" s="17"/>
      <c r="E11" s="32">
        <f t="shared" si="6"/>
        <v>1200000</v>
      </c>
      <c r="F11" s="31">
        <f>+E11+10000</f>
        <v>1210000</v>
      </c>
      <c r="G11" s="29">
        <f t="shared" ref="G11:G17" si="8">+G10+0.3%</f>
        <v>0.014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8">
        <v>500000.0</v>
      </c>
      <c r="B12" s="30">
        <v>600000.0</v>
      </c>
      <c r="C12" s="29">
        <f t="shared" si="7"/>
        <v>0.036</v>
      </c>
      <c r="D12" s="17"/>
      <c r="E12" s="32">
        <f t="shared" si="6"/>
        <v>1210000</v>
      </c>
      <c r="F12" s="31">
        <f t="shared" ref="F12:F16" si="9">+E12+100000</f>
        <v>1310000</v>
      </c>
      <c r="G12" s="29">
        <f t="shared" si="8"/>
        <v>0.017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8">
        <v>600000.0</v>
      </c>
      <c r="B13" s="30">
        <v>700000.0</v>
      </c>
      <c r="C13" s="29">
        <f t="shared" si="7"/>
        <v>0.041</v>
      </c>
      <c r="D13" s="17"/>
      <c r="E13" s="32">
        <f t="shared" si="6"/>
        <v>1310000</v>
      </c>
      <c r="F13" s="31">
        <f t="shared" si="9"/>
        <v>1410000</v>
      </c>
      <c r="G13" s="29">
        <f t="shared" si="8"/>
        <v>0.02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8">
        <v>700000.0</v>
      </c>
      <c r="B14" s="30">
        <v>800000.0</v>
      </c>
      <c r="C14" s="29">
        <f t="shared" si="7"/>
        <v>0.046</v>
      </c>
      <c r="D14" s="17"/>
      <c r="E14" s="32">
        <f t="shared" si="6"/>
        <v>1410000</v>
      </c>
      <c r="F14" s="31">
        <f t="shared" si="9"/>
        <v>1510000</v>
      </c>
      <c r="G14" s="29">
        <f t="shared" si="8"/>
        <v>0.023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28">
        <v>800000.0</v>
      </c>
      <c r="B15" s="30">
        <v>900000.0</v>
      </c>
      <c r="C15" s="29">
        <f t="shared" si="7"/>
        <v>0.051</v>
      </c>
      <c r="D15" s="17"/>
      <c r="E15" s="32">
        <f t="shared" si="6"/>
        <v>1510000</v>
      </c>
      <c r="F15" s="31">
        <f t="shared" si="9"/>
        <v>1610000</v>
      </c>
      <c r="G15" s="29">
        <f t="shared" si="8"/>
        <v>0.026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28">
        <v>900000.0</v>
      </c>
      <c r="B16" s="30">
        <v>1000000.0</v>
      </c>
      <c r="C16" s="29">
        <f t="shared" si="7"/>
        <v>0.056</v>
      </c>
      <c r="D16" s="17"/>
      <c r="E16" s="32">
        <f t="shared" si="6"/>
        <v>1610000</v>
      </c>
      <c r="F16" s="31">
        <f t="shared" si="9"/>
        <v>1710000</v>
      </c>
      <c r="G16" s="29">
        <f t="shared" si="8"/>
        <v>0.029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28">
        <v>1000000.0</v>
      </c>
      <c r="B17" s="31"/>
      <c r="C17" s="29">
        <f t="shared" si="7"/>
        <v>0.061</v>
      </c>
      <c r="D17" s="17"/>
      <c r="E17" s="32">
        <f t="shared" si="6"/>
        <v>1710000</v>
      </c>
      <c r="F17" s="31"/>
      <c r="G17" s="29">
        <f t="shared" si="8"/>
        <v>0.032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autoFilter ref="$A$1:$C$17"/>
  <mergeCells count="3">
    <mergeCell ref="A1:C1"/>
    <mergeCell ref="A2:B2"/>
    <mergeCell ref="E2:F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71"/>
    <col customWidth="1" min="2" max="2" width="16.57"/>
    <col customWidth="1" min="3" max="3" width="21.71"/>
    <col customWidth="1" min="4" max="4" width="9.14"/>
    <col customWidth="1" min="5" max="6" width="13.57"/>
    <col customWidth="1" min="7" max="7" width="23.0"/>
    <col customWidth="1" min="8" max="8" width="9.14"/>
    <col customWidth="1" min="9" max="26" width="8.71"/>
  </cols>
  <sheetData>
    <row r="1">
      <c r="A1" s="14" t="s">
        <v>33</v>
      </c>
      <c r="B1" s="15"/>
      <c r="C1" s="16"/>
      <c r="D1" s="17"/>
      <c r="E1" s="18" t="s">
        <v>34</v>
      </c>
      <c r="F1" s="19"/>
      <c r="G1" s="20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21" t="s">
        <v>35</v>
      </c>
      <c r="B2" s="22"/>
      <c r="C2" s="23" t="s">
        <v>36</v>
      </c>
      <c r="D2" s="17"/>
      <c r="E2" s="21" t="s">
        <v>35</v>
      </c>
      <c r="F2" s="22"/>
      <c r="G2" s="23" t="s">
        <v>37</v>
      </c>
      <c r="H2" s="24" t="s">
        <v>38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25">
        <v>0.0</v>
      </c>
      <c r="B3" s="26">
        <v>100000.0</v>
      </c>
      <c r="C3" s="27">
        <v>0.0</v>
      </c>
      <c r="D3" s="17"/>
      <c r="E3" s="25">
        <v>0.0</v>
      </c>
      <c r="F3" s="28">
        <v>500000.0</v>
      </c>
      <c r="G3" s="29">
        <v>0.0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28">
        <v>100000.0</v>
      </c>
      <c r="B4" s="30">
        <v>150000.0</v>
      </c>
      <c r="C4" s="27">
        <v>0.01</v>
      </c>
      <c r="D4" s="17"/>
      <c r="E4" s="28">
        <v>500000.0</v>
      </c>
      <c r="F4" s="30">
        <v>600000.0</v>
      </c>
      <c r="G4" s="29">
        <v>0.001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8">
        <v>150000.0</v>
      </c>
      <c r="B5" s="30">
        <v>200000.0</v>
      </c>
      <c r="C5" s="29">
        <f t="shared" ref="C5:C6" si="1">+C4+0.2%</f>
        <v>0.012</v>
      </c>
      <c r="D5" s="17"/>
      <c r="E5" s="28">
        <v>600000.0</v>
      </c>
      <c r="F5" s="30">
        <v>700000.0</v>
      </c>
      <c r="G5" s="29">
        <f t="shared" ref="G5:G6" si="2">+G4+0.1%</f>
        <v>0.002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28">
        <v>200000.0</v>
      </c>
      <c r="B6" s="30">
        <v>250000.0</v>
      </c>
      <c r="C6" s="29">
        <f t="shared" si="1"/>
        <v>0.014</v>
      </c>
      <c r="D6" s="17"/>
      <c r="E6" s="28">
        <v>700000.0</v>
      </c>
      <c r="F6" s="30">
        <v>800000.0</v>
      </c>
      <c r="G6" s="29">
        <f t="shared" si="2"/>
        <v>0.003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28">
        <v>250000.0</v>
      </c>
      <c r="B7" s="30">
        <v>300000.0</v>
      </c>
      <c r="C7" s="29">
        <f t="shared" ref="C7:C10" si="3">+C6+0.3%</f>
        <v>0.017</v>
      </c>
      <c r="D7" s="17"/>
      <c r="E7" s="28">
        <v>800000.0</v>
      </c>
      <c r="F7" s="30">
        <v>900000.0</v>
      </c>
      <c r="G7" s="29">
        <f t="shared" ref="G7:G10" si="4">+G6+0.2%</f>
        <v>0.005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28">
        <v>300000.0</v>
      </c>
      <c r="B8" s="30">
        <v>350000.0</v>
      </c>
      <c r="C8" s="29">
        <f t="shared" si="3"/>
        <v>0.02</v>
      </c>
      <c r="D8" s="17"/>
      <c r="E8" s="28">
        <v>900000.0</v>
      </c>
      <c r="F8" s="30">
        <v>1000000.0</v>
      </c>
      <c r="G8" s="29">
        <f t="shared" si="4"/>
        <v>0.007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8">
        <v>350000.0</v>
      </c>
      <c r="B9" s="30">
        <v>400000.0</v>
      </c>
      <c r="C9" s="29">
        <f t="shared" si="3"/>
        <v>0.023</v>
      </c>
      <c r="D9" s="17"/>
      <c r="E9" s="28">
        <v>1000000.0</v>
      </c>
      <c r="F9" s="31">
        <f t="shared" ref="F9:F10" si="5">+E9+100000</f>
        <v>1100000</v>
      </c>
      <c r="G9" s="29">
        <f t="shared" si="4"/>
        <v>0.009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8">
        <v>400000.0</v>
      </c>
      <c r="B10" s="30">
        <v>450000.0</v>
      </c>
      <c r="C10" s="29">
        <f t="shared" si="3"/>
        <v>0.026</v>
      </c>
      <c r="D10" s="17"/>
      <c r="E10" s="32">
        <f t="shared" ref="E10:E17" si="6">+F9</f>
        <v>1100000</v>
      </c>
      <c r="F10" s="31">
        <f t="shared" si="5"/>
        <v>1200000</v>
      </c>
      <c r="G10" s="29">
        <f t="shared" si="4"/>
        <v>0.011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28">
        <v>450000.0</v>
      </c>
      <c r="B11" s="30">
        <v>500000.0</v>
      </c>
      <c r="C11" s="29">
        <f t="shared" ref="C11:C17" si="7">+C10+0.5%</f>
        <v>0.031</v>
      </c>
      <c r="D11" s="17"/>
      <c r="E11" s="32">
        <f t="shared" si="6"/>
        <v>1200000</v>
      </c>
      <c r="F11" s="31">
        <f>+E11+10000</f>
        <v>1210000</v>
      </c>
      <c r="G11" s="29">
        <f t="shared" ref="G11:G17" si="8">+G10+0.3%</f>
        <v>0.014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8">
        <v>500000.0</v>
      </c>
      <c r="B12" s="30">
        <v>600000.0</v>
      </c>
      <c r="C12" s="29">
        <f t="shared" si="7"/>
        <v>0.036</v>
      </c>
      <c r="D12" s="17"/>
      <c r="E12" s="32">
        <f t="shared" si="6"/>
        <v>1210000</v>
      </c>
      <c r="F12" s="31">
        <f t="shared" ref="F12:F16" si="9">+E12+100000</f>
        <v>1310000</v>
      </c>
      <c r="G12" s="29">
        <f t="shared" si="8"/>
        <v>0.017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8">
        <v>600000.0</v>
      </c>
      <c r="B13" s="30">
        <v>700000.0</v>
      </c>
      <c r="C13" s="29">
        <f t="shared" si="7"/>
        <v>0.041</v>
      </c>
      <c r="D13" s="17"/>
      <c r="E13" s="32">
        <f t="shared" si="6"/>
        <v>1310000</v>
      </c>
      <c r="F13" s="31">
        <f t="shared" si="9"/>
        <v>1410000</v>
      </c>
      <c r="G13" s="29">
        <f t="shared" si="8"/>
        <v>0.02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8">
        <v>700000.0</v>
      </c>
      <c r="B14" s="30">
        <v>800000.0</v>
      </c>
      <c r="C14" s="29">
        <f t="shared" si="7"/>
        <v>0.046</v>
      </c>
      <c r="D14" s="17"/>
      <c r="E14" s="32">
        <f t="shared" si="6"/>
        <v>1410000</v>
      </c>
      <c r="F14" s="31">
        <f t="shared" si="9"/>
        <v>1510000</v>
      </c>
      <c r="G14" s="29">
        <f t="shared" si="8"/>
        <v>0.023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28">
        <v>800000.0</v>
      </c>
      <c r="B15" s="30">
        <v>900000.0</v>
      </c>
      <c r="C15" s="29">
        <f t="shared" si="7"/>
        <v>0.051</v>
      </c>
      <c r="D15" s="17"/>
      <c r="E15" s="32">
        <f t="shared" si="6"/>
        <v>1510000</v>
      </c>
      <c r="F15" s="31">
        <f t="shared" si="9"/>
        <v>1610000</v>
      </c>
      <c r="G15" s="29">
        <f t="shared" si="8"/>
        <v>0.026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28">
        <v>900000.0</v>
      </c>
      <c r="B16" s="30">
        <v>1000000.0</v>
      </c>
      <c r="C16" s="29">
        <f t="shared" si="7"/>
        <v>0.056</v>
      </c>
      <c r="D16" s="17"/>
      <c r="E16" s="32">
        <f t="shared" si="6"/>
        <v>1610000</v>
      </c>
      <c r="F16" s="31">
        <f t="shared" si="9"/>
        <v>1710000</v>
      </c>
      <c r="G16" s="29">
        <f t="shared" si="8"/>
        <v>0.029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28">
        <v>1000000.0</v>
      </c>
      <c r="B17" s="31"/>
      <c r="C17" s="29">
        <f t="shared" si="7"/>
        <v>0.061</v>
      </c>
      <c r="D17" s="17"/>
      <c r="E17" s="32">
        <f t="shared" si="6"/>
        <v>1710000</v>
      </c>
      <c r="F17" s="31"/>
      <c r="G17" s="29">
        <f t="shared" si="8"/>
        <v>0.032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autoFilter ref="$A$1:$C$17"/>
  <mergeCells count="3">
    <mergeCell ref="A1:C1"/>
    <mergeCell ref="A2:B2"/>
    <mergeCell ref="E2:F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0.71"/>
    <col customWidth="1" min="3" max="3" width="23.29"/>
    <col customWidth="1" min="4" max="4" width="18.14"/>
    <col customWidth="1" min="5" max="35" width="5.86"/>
    <col customWidth="1" min="36" max="36" width="13.0"/>
    <col customWidth="1" min="37" max="37" width="16.57"/>
    <col customWidth="1" min="38" max="38" width="10.71"/>
    <col customWidth="1" min="39" max="39" width="15.43"/>
    <col customWidth="1" min="40" max="51" width="8.71"/>
  </cols>
  <sheetData>
    <row r="1">
      <c r="A1" s="33"/>
      <c r="B1" s="15"/>
      <c r="C1" s="15"/>
      <c r="D1" s="15"/>
      <c r="E1" s="15"/>
      <c r="F1" s="15"/>
      <c r="G1" s="15"/>
      <c r="H1" s="16"/>
      <c r="I1" s="34"/>
      <c r="J1" s="33"/>
      <c r="K1" s="15"/>
      <c r="L1" s="15"/>
      <c r="M1" s="16"/>
      <c r="N1" s="34"/>
      <c r="O1" s="34"/>
      <c r="P1" s="34"/>
      <c r="Q1" s="34"/>
      <c r="R1" s="34"/>
      <c r="S1" s="34"/>
      <c r="T1" s="35"/>
      <c r="U1" s="35"/>
      <c r="V1" s="35"/>
      <c r="W1" s="35"/>
      <c r="X1" s="35"/>
      <c r="Y1" s="36"/>
      <c r="Z1" s="36"/>
      <c r="AA1" s="36"/>
      <c r="AB1" s="36"/>
      <c r="AC1" s="36"/>
      <c r="AD1" s="36"/>
      <c r="AE1" s="36"/>
      <c r="AF1" s="37"/>
      <c r="AG1" s="37"/>
      <c r="AH1" s="37"/>
      <c r="AI1" s="37"/>
      <c r="AJ1" s="37"/>
      <c r="AK1" s="37"/>
      <c r="AL1" s="37"/>
      <c r="AM1" s="38"/>
    </row>
    <row r="2">
      <c r="A2" s="39" t="s">
        <v>39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6"/>
    </row>
    <row r="3">
      <c r="A3" s="40">
        <v>45778.0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6"/>
      <c r="AN3" s="41"/>
    </row>
    <row r="4" ht="15.75" customHeight="1">
      <c r="A4" s="42" t="s">
        <v>40</v>
      </c>
      <c r="B4" s="42" t="s">
        <v>41</v>
      </c>
      <c r="C4" s="42" t="s">
        <v>42</v>
      </c>
      <c r="D4" s="42" t="s">
        <v>43</v>
      </c>
      <c r="E4" s="43" t="s">
        <v>44</v>
      </c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22"/>
      <c r="AJ4" s="45" t="s">
        <v>45</v>
      </c>
      <c r="AK4" s="45" t="s">
        <v>46</v>
      </c>
      <c r="AL4" s="45" t="s">
        <v>47</v>
      </c>
      <c r="AM4" s="45" t="s">
        <v>48</v>
      </c>
      <c r="AN4" s="41"/>
    </row>
    <row r="5" ht="15.75" customHeight="1">
      <c r="A5" s="46"/>
      <c r="B5" s="46"/>
      <c r="C5" s="46"/>
      <c r="D5" s="46"/>
      <c r="E5" s="47">
        <f t="shared" ref="E5:AI5" si="1">IF(COLUMN()-COLUMN($E$6)+1&gt;DAY(EOMONTH($A$3,0)),"",COLUMN()-COLUMN($E$6)+1)</f>
        <v>1</v>
      </c>
      <c r="F5" s="47">
        <f t="shared" si="1"/>
        <v>2</v>
      </c>
      <c r="G5" s="47">
        <f t="shared" si="1"/>
        <v>3</v>
      </c>
      <c r="H5" s="47">
        <f t="shared" si="1"/>
        <v>4</v>
      </c>
      <c r="I5" s="47">
        <f t="shared" si="1"/>
        <v>5</v>
      </c>
      <c r="J5" s="47">
        <f t="shared" si="1"/>
        <v>6</v>
      </c>
      <c r="K5" s="47">
        <f t="shared" si="1"/>
        <v>7</v>
      </c>
      <c r="L5" s="47">
        <f t="shared" si="1"/>
        <v>8</v>
      </c>
      <c r="M5" s="47">
        <f t="shared" si="1"/>
        <v>9</v>
      </c>
      <c r="N5" s="47">
        <f t="shared" si="1"/>
        <v>10</v>
      </c>
      <c r="O5" s="47">
        <f t="shared" si="1"/>
        <v>11</v>
      </c>
      <c r="P5" s="47">
        <f t="shared" si="1"/>
        <v>12</v>
      </c>
      <c r="Q5" s="47">
        <f t="shared" si="1"/>
        <v>13</v>
      </c>
      <c r="R5" s="47">
        <f t="shared" si="1"/>
        <v>14</v>
      </c>
      <c r="S5" s="47">
        <f t="shared" si="1"/>
        <v>15</v>
      </c>
      <c r="T5" s="47">
        <f t="shared" si="1"/>
        <v>16</v>
      </c>
      <c r="U5" s="47">
        <f t="shared" si="1"/>
        <v>17</v>
      </c>
      <c r="V5" s="47">
        <f t="shared" si="1"/>
        <v>18</v>
      </c>
      <c r="W5" s="47">
        <f t="shared" si="1"/>
        <v>19</v>
      </c>
      <c r="X5" s="47">
        <f t="shared" si="1"/>
        <v>20</v>
      </c>
      <c r="Y5" s="47">
        <f t="shared" si="1"/>
        <v>21</v>
      </c>
      <c r="Z5" s="47">
        <f t="shared" si="1"/>
        <v>22</v>
      </c>
      <c r="AA5" s="47">
        <f t="shared" si="1"/>
        <v>23</v>
      </c>
      <c r="AB5" s="47">
        <f t="shared" si="1"/>
        <v>24</v>
      </c>
      <c r="AC5" s="47">
        <f t="shared" si="1"/>
        <v>25</v>
      </c>
      <c r="AD5" s="47">
        <f t="shared" si="1"/>
        <v>26</v>
      </c>
      <c r="AE5" s="47">
        <f t="shared" si="1"/>
        <v>27</v>
      </c>
      <c r="AF5" s="47">
        <f t="shared" si="1"/>
        <v>28</v>
      </c>
      <c r="AG5" s="47">
        <f t="shared" si="1"/>
        <v>29</v>
      </c>
      <c r="AH5" s="47">
        <f t="shared" si="1"/>
        <v>30</v>
      </c>
      <c r="AI5" s="47">
        <f t="shared" si="1"/>
        <v>31</v>
      </c>
      <c r="AJ5" s="46"/>
      <c r="AK5" s="46"/>
      <c r="AL5" s="46"/>
      <c r="AM5" s="46"/>
      <c r="AN5" s="41"/>
    </row>
    <row r="6">
      <c r="A6" s="48"/>
      <c r="B6" s="48"/>
      <c r="C6" s="48"/>
      <c r="D6" s="48"/>
      <c r="E6" s="49" t="str">
        <f t="shared" ref="E6:AI6" si="2">IF(E5="","",CHOOSE(WEEKDAY(DATE(YEAR($A$3),MONTH($A$3), E5)),"อาทิตย์","จันทร์","อังคาร","พุธ","พฤหัส","สุกร","เสาร์"))</f>
        <v>พฤหัส</v>
      </c>
      <c r="F6" s="49" t="str">
        <f t="shared" si="2"/>
        <v>สุกร</v>
      </c>
      <c r="G6" s="49" t="str">
        <f t="shared" si="2"/>
        <v>เสาร์</v>
      </c>
      <c r="H6" s="49" t="str">
        <f t="shared" si="2"/>
        <v>อาทิตย์</v>
      </c>
      <c r="I6" s="49" t="str">
        <f t="shared" si="2"/>
        <v>จันทร์</v>
      </c>
      <c r="J6" s="49" t="str">
        <f t="shared" si="2"/>
        <v>อังคาร</v>
      </c>
      <c r="K6" s="49" t="str">
        <f t="shared" si="2"/>
        <v>พุธ</v>
      </c>
      <c r="L6" s="49" t="str">
        <f t="shared" si="2"/>
        <v>พฤหัส</v>
      </c>
      <c r="M6" s="49" t="str">
        <f t="shared" si="2"/>
        <v>สุกร</v>
      </c>
      <c r="N6" s="49" t="str">
        <f t="shared" si="2"/>
        <v>เสาร์</v>
      </c>
      <c r="O6" s="49" t="str">
        <f t="shared" si="2"/>
        <v>อาทิตย์</v>
      </c>
      <c r="P6" s="49" t="str">
        <f t="shared" si="2"/>
        <v>จันทร์</v>
      </c>
      <c r="Q6" s="49" t="str">
        <f t="shared" si="2"/>
        <v>อังคาร</v>
      </c>
      <c r="R6" s="49" t="str">
        <f t="shared" si="2"/>
        <v>พุธ</v>
      </c>
      <c r="S6" s="49" t="str">
        <f t="shared" si="2"/>
        <v>พฤหัส</v>
      </c>
      <c r="T6" s="49" t="str">
        <f t="shared" si="2"/>
        <v>สุกร</v>
      </c>
      <c r="U6" s="49" t="str">
        <f t="shared" si="2"/>
        <v>เสาร์</v>
      </c>
      <c r="V6" s="49" t="str">
        <f t="shared" si="2"/>
        <v>อาทิตย์</v>
      </c>
      <c r="W6" s="49" t="str">
        <f t="shared" si="2"/>
        <v>จันทร์</v>
      </c>
      <c r="X6" s="49" t="str">
        <f t="shared" si="2"/>
        <v>อังคาร</v>
      </c>
      <c r="Y6" s="49" t="str">
        <f t="shared" si="2"/>
        <v>พุธ</v>
      </c>
      <c r="Z6" s="49" t="str">
        <f t="shared" si="2"/>
        <v>พฤหัส</v>
      </c>
      <c r="AA6" s="49" t="str">
        <f t="shared" si="2"/>
        <v>สุกร</v>
      </c>
      <c r="AB6" s="49" t="str">
        <f t="shared" si="2"/>
        <v>เสาร์</v>
      </c>
      <c r="AC6" s="49" t="str">
        <f t="shared" si="2"/>
        <v>อาทิตย์</v>
      </c>
      <c r="AD6" s="49" t="str">
        <f t="shared" si="2"/>
        <v>จันทร์</v>
      </c>
      <c r="AE6" s="49" t="str">
        <f t="shared" si="2"/>
        <v>อังคาร</v>
      </c>
      <c r="AF6" s="49" t="str">
        <f t="shared" si="2"/>
        <v>พุธ</v>
      </c>
      <c r="AG6" s="49" t="str">
        <f t="shared" si="2"/>
        <v>พฤหัส</v>
      </c>
      <c r="AH6" s="49" t="str">
        <f t="shared" si="2"/>
        <v>สุกร</v>
      </c>
      <c r="AI6" s="49" t="str">
        <f t="shared" si="2"/>
        <v>เสาร์</v>
      </c>
      <c r="AJ6" s="48"/>
      <c r="AK6" s="48"/>
      <c r="AL6" s="48"/>
      <c r="AM6" s="48"/>
      <c r="AN6" s="41"/>
    </row>
    <row r="7">
      <c r="A7" s="50">
        <v>1.0</v>
      </c>
      <c r="B7" s="51" t="s">
        <v>49</v>
      </c>
      <c r="C7" s="52" t="s">
        <v>50</v>
      </c>
      <c r="D7" s="52" t="s">
        <v>32</v>
      </c>
      <c r="E7" s="53" t="s">
        <v>51</v>
      </c>
      <c r="F7" s="53" t="s">
        <v>52</v>
      </c>
      <c r="G7" s="54"/>
      <c r="H7" s="54"/>
      <c r="I7" s="55" t="s">
        <v>52</v>
      </c>
      <c r="J7" s="55" t="s">
        <v>52</v>
      </c>
      <c r="K7" s="55" t="s">
        <v>52</v>
      </c>
      <c r="L7" s="55" t="s">
        <v>52</v>
      </c>
      <c r="M7" s="55" t="s">
        <v>52</v>
      </c>
      <c r="N7" s="54"/>
      <c r="O7" s="54"/>
      <c r="P7" s="55" t="s">
        <v>53</v>
      </c>
      <c r="Q7" s="55" t="s">
        <v>54</v>
      </c>
      <c r="R7" s="55" t="s">
        <v>54</v>
      </c>
      <c r="S7" s="55" t="s">
        <v>54</v>
      </c>
      <c r="T7" s="55" t="s">
        <v>52</v>
      </c>
      <c r="U7" s="54"/>
      <c r="V7" s="54"/>
      <c r="W7" s="55" t="s">
        <v>52</v>
      </c>
      <c r="X7" s="55" t="s">
        <v>52</v>
      </c>
      <c r="Y7" s="55" t="s">
        <v>52</v>
      </c>
      <c r="Z7" s="55" t="s">
        <v>52</v>
      </c>
      <c r="AA7" s="55" t="s">
        <v>52</v>
      </c>
      <c r="AB7" s="54"/>
      <c r="AC7" s="54"/>
      <c r="AD7" s="55" t="s">
        <v>52</v>
      </c>
      <c r="AE7" s="55" t="s">
        <v>52</v>
      </c>
      <c r="AF7" s="55" t="s">
        <v>52</v>
      </c>
      <c r="AG7" s="55" t="s">
        <v>52</v>
      </c>
      <c r="AH7" s="55" t="s">
        <v>52</v>
      </c>
      <c r="AI7" s="54"/>
      <c r="AJ7" s="55">
        <f>COUNTIF(E7:AI7,"x")+1/2*(COUNTIF(E7:AI7,"x/2"))</f>
        <v>17</v>
      </c>
      <c r="AK7" s="55">
        <f>COUNTIF(E7:AI7,"P")+1/2*(COUNTIF(E7:AI7,"P/2"))+COUNTIF(E7:AI7,"CL")+1/2*(COUNTIF(E7:AI7,"CL/2"))</f>
        <v>4</v>
      </c>
      <c r="AL7" s="55">
        <f>COUNTIF(E7:AI7,"L")+1/2*(COUNTIF(E7:AI7,"l/2"))</f>
        <v>1</v>
      </c>
      <c r="AM7" s="56">
        <f t="shared" ref="AM7:AM8" si="3">COUNTIF(E7:AI7,"kl")+1/2*(COUNTIF(E7:AI7,"kl/2"))</f>
        <v>0</v>
      </c>
      <c r="AN7" s="41"/>
    </row>
    <row r="8">
      <c r="A8" s="50">
        <v>2.0</v>
      </c>
      <c r="B8" s="51" t="s">
        <v>55</v>
      </c>
      <c r="C8" s="57" t="s">
        <v>56</v>
      </c>
      <c r="D8" s="58" t="s">
        <v>30</v>
      </c>
      <c r="E8" s="53" t="s">
        <v>51</v>
      </c>
      <c r="F8" s="53" t="s">
        <v>57</v>
      </c>
      <c r="G8" s="54"/>
      <c r="H8" s="54"/>
      <c r="I8" s="55" t="s">
        <v>52</v>
      </c>
      <c r="J8" s="55" t="s">
        <v>52</v>
      </c>
      <c r="K8" s="55" t="s">
        <v>52</v>
      </c>
      <c r="L8" s="55" t="s">
        <v>52</v>
      </c>
      <c r="M8" s="55" t="s">
        <v>52</v>
      </c>
      <c r="N8" s="54"/>
      <c r="O8" s="54"/>
      <c r="P8" s="55" t="s">
        <v>52</v>
      </c>
      <c r="Q8" s="55" t="s">
        <v>52</v>
      </c>
      <c r="R8" s="55" t="s">
        <v>52</v>
      </c>
      <c r="S8" s="55" t="s">
        <v>52</v>
      </c>
      <c r="T8" s="55" t="s">
        <v>52</v>
      </c>
      <c r="U8" s="54"/>
      <c r="V8" s="54"/>
      <c r="W8" s="55" t="s">
        <v>52</v>
      </c>
      <c r="X8" s="55" t="s">
        <v>52</v>
      </c>
      <c r="Y8" s="55" t="s">
        <v>52</v>
      </c>
      <c r="Z8" s="55" t="s">
        <v>52</v>
      </c>
      <c r="AA8" s="55" t="s">
        <v>52</v>
      </c>
      <c r="AB8" s="54"/>
      <c r="AC8" s="54"/>
      <c r="AD8" s="55" t="s">
        <v>52</v>
      </c>
      <c r="AE8" s="55" t="s">
        <v>52</v>
      </c>
      <c r="AF8" s="55" t="s">
        <v>52</v>
      </c>
      <c r="AG8" s="55" t="s">
        <v>52</v>
      </c>
      <c r="AH8" s="55" t="s">
        <v>52</v>
      </c>
      <c r="AI8" s="54"/>
      <c r="AJ8" s="55">
        <f>COUNTIF(E8:AI9,"x")+1/2*(COUNTIF(E8:AI9,"x/2"))</f>
        <v>20.5</v>
      </c>
      <c r="AK8" s="55">
        <f>COUNTIF(E8:AI9,"P")+1/2*(COUNTIF(E8:AI9,"P/2"))+COUNTIF(E8:AI9,"CL")+1/2*(COUNTIF(E8:AI9,"CL/2"))</f>
        <v>0.5</v>
      </c>
      <c r="AL8" s="55">
        <f>COUNTIF(E8:AI9,"L")+1/2*(COUNTIF(E8:AI9,"l/2"))</f>
        <v>1</v>
      </c>
      <c r="AM8" s="56">
        <f t="shared" si="3"/>
        <v>0</v>
      </c>
      <c r="AN8" s="41"/>
    </row>
    <row r="9">
      <c r="A9" s="50"/>
      <c r="B9" s="50"/>
      <c r="C9" s="59"/>
      <c r="D9" s="60"/>
      <c r="E9" s="53"/>
      <c r="F9" s="53" t="s">
        <v>58</v>
      </c>
      <c r="G9" s="54"/>
      <c r="H9" s="54"/>
      <c r="I9" s="55"/>
      <c r="J9" s="55"/>
      <c r="K9" s="55"/>
      <c r="L9" s="55"/>
      <c r="M9" s="55"/>
      <c r="N9" s="54"/>
      <c r="O9" s="54"/>
      <c r="P9" s="55"/>
      <c r="Q9" s="55"/>
      <c r="R9" s="55"/>
      <c r="S9" s="55"/>
      <c r="T9" s="55"/>
      <c r="U9" s="54"/>
      <c r="V9" s="54"/>
      <c r="W9" s="55"/>
      <c r="X9" s="55"/>
      <c r="Y9" s="55"/>
      <c r="Z9" s="55"/>
      <c r="AA9" s="55"/>
      <c r="AB9" s="54"/>
      <c r="AC9" s="54"/>
      <c r="AD9" s="55"/>
      <c r="AE9" s="55"/>
      <c r="AF9" s="55"/>
      <c r="AG9" s="55"/>
      <c r="AH9" s="55"/>
      <c r="AI9" s="54"/>
      <c r="AJ9" s="55"/>
      <c r="AK9" s="55"/>
      <c r="AL9" s="55"/>
      <c r="AM9" s="56"/>
    </row>
    <row r="10">
      <c r="A10" s="50">
        <v>3.0</v>
      </c>
      <c r="B10" s="51" t="s">
        <v>59</v>
      </c>
      <c r="C10" s="58" t="s">
        <v>60</v>
      </c>
      <c r="D10" s="58" t="s">
        <v>61</v>
      </c>
      <c r="E10" s="53" t="s">
        <v>51</v>
      </c>
      <c r="F10" s="53" t="s">
        <v>52</v>
      </c>
      <c r="G10" s="54"/>
      <c r="H10" s="54"/>
      <c r="I10" s="55" t="s">
        <v>52</v>
      </c>
      <c r="J10" s="55" t="s">
        <v>52</v>
      </c>
      <c r="K10" s="55" t="s">
        <v>52</v>
      </c>
      <c r="L10" s="55" t="s">
        <v>52</v>
      </c>
      <c r="M10" s="55" t="s">
        <v>52</v>
      </c>
      <c r="N10" s="54"/>
      <c r="O10" s="54"/>
      <c r="P10" s="55" t="s">
        <v>62</v>
      </c>
      <c r="Q10" s="55" t="s">
        <v>62</v>
      </c>
      <c r="R10" s="55" t="s">
        <v>57</v>
      </c>
      <c r="S10" s="55" t="s">
        <v>52</v>
      </c>
      <c r="T10" s="55" t="s">
        <v>52</v>
      </c>
      <c r="U10" s="54"/>
      <c r="V10" s="54"/>
      <c r="W10" s="55" t="s">
        <v>52</v>
      </c>
      <c r="X10" s="55" t="s">
        <v>52</v>
      </c>
      <c r="Y10" s="55" t="s">
        <v>52</v>
      </c>
      <c r="Z10" s="55" t="s">
        <v>52</v>
      </c>
      <c r="AA10" s="55" t="s">
        <v>52</v>
      </c>
      <c r="AB10" s="54"/>
      <c r="AC10" s="54"/>
      <c r="AD10" s="55" t="s">
        <v>52</v>
      </c>
      <c r="AE10" s="55" t="s">
        <v>52</v>
      </c>
      <c r="AF10" s="55" t="s">
        <v>52</v>
      </c>
      <c r="AG10" s="55" t="s">
        <v>52</v>
      </c>
      <c r="AH10" s="55" t="s">
        <v>63</v>
      </c>
      <c r="AI10" s="54"/>
      <c r="AJ10" s="55">
        <f t="shared" ref="AJ10:AJ21" si="4">COUNTIF(E10:AI10,"x")+1/2*(COUNTIF(E10:AI10,"x/2"))</f>
        <v>17.5</v>
      </c>
      <c r="AK10" s="55">
        <f t="shared" ref="AK10:AK21" si="5">COUNTIF(E10:AI10,"P")+1/2*(COUNTIF(E10:AI10,"P/2"))+COUNTIF(E10:AI10,"CL")+1/2*(COUNTIF(E10:AI10,"CL/2"))</f>
        <v>1</v>
      </c>
      <c r="AL10" s="55">
        <f t="shared" ref="AL10:AL21" si="6">COUNTIF(E10:AI10,"L")+1/2*(COUNTIF(E10:AI10,"l/2"))</f>
        <v>1</v>
      </c>
      <c r="AM10" s="56">
        <f t="shared" ref="AM10:AM21" si="7">COUNTIF(E10:AI10,"kl")+1/2*(COUNTIF(E10:AI10,"kl/2"))</f>
        <v>2</v>
      </c>
    </row>
    <row r="11">
      <c r="A11" s="50">
        <v>4.0</v>
      </c>
      <c r="B11" s="51" t="s">
        <v>64</v>
      </c>
      <c r="C11" s="58" t="s">
        <v>65</v>
      </c>
      <c r="D11" s="58" t="s">
        <v>66</v>
      </c>
      <c r="E11" s="53" t="s">
        <v>51</v>
      </c>
      <c r="F11" s="53" t="s">
        <v>52</v>
      </c>
      <c r="G11" s="54"/>
      <c r="H11" s="54"/>
      <c r="I11" s="55" t="s">
        <v>52</v>
      </c>
      <c r="J11" s="55" t="s">
        <v>52</v>
      </c>
      <c r="K11" s="55" t="s">
        <v>52</v>
      </c>
      <c r="L11" s="55" t="s">
        <v>52</v>
      </c>
      <c r="M11" s="55" t="s">
        <v>52</v>
      </c>
      <c r="N11" s="54"/>
      <c r="O11" s="54"/>
      <c r="P11" s="55" t="s">
        <v>52</v>
      </c>
      <c r="Q11" s="55" t="s">
        <v>52</v>
      </c>
      <c r="R11" s="55" t="s">
        <v>52</v>
      </c>
      <c r="S11" s="55" t="s">
        <v>52</v>
      </c>
      <c r="T11" s="55" t="s">
        <v>52</v>
      </c>
      <c r="U11" s="54"/>
      <c r="V11" s="54"/>
      <c r="W11" s="55" t="s">
        <v>52</v>
      </c>
      <c r="X11" s="55" t="s">
        <v>52</v>
      </c>
      <c r="Y11" s="55" t="s">
        <v>52</v>
      </c>
      <c r="Z11" s="55" t="s">
        <v>52</v>
      </c>
      <c r="AA11" s="55" t="s">
        <v>52</v>
      </c>
      <c r="AB11" s="54"/>
      <c r="AC11" s="54"/>
      <c r="AD11" s="55" t="s">
        <v>52</v>
      </c>
      <c r="AE11" s="55" t="s">
        <v>52</v>
      </c>
      <c r="AF11" s="55" t="s">
        <v>52</v>
      </c>
      <c r="AG11" s="55" t="s">
        <v>52</v>
      </c>
      <c r="AH11" s="55" t="s">
        <v>52</v>
      </c>
      <c r="AI11" s="54"/>
      <c r="AJ11" s="55">
        <f t="shared" si="4"/>
        <v>21</v>
      </c>
      <c r="AK11" s="55">
        <f t="shared" si="5"/>
        <v>0</v>
      </c>
      <c r="AL11" s="55">
        <f t="shared" si="6"/>
        <v>1</v>
      </c>
      <c r="AM11" s="56">
        <f t="shared" si="7"/>
        <v>0</v>
      </c>
    </row>
    <row r="12">
      <c r="A12" s="50">
        <v>5.0</v>
      </c>
      <c r="B12" s="51" t="s">
        <v>67</v>
      </c>
      <c r="C12" s="57" t="s">
        <v>68</v>
      </c>
      <c r="D12" s="57" t="s">
        <v>69</v>
      </c>
      <c r="E12" s="53" t="s">
        <v>51</v>
      </c>
      <c r="F12" s="53" t="s">
        <v>52</v>
      </c>
      <c r="G12" s="54"/>
      <c r="H12" s="54"/>
      <c r="I12" s="55" t="s">
        <v>52</v>
      </c>
      <c r="J12" s="55" t="s">
        <v>52</v>
      </c>
      <c r="K12" s="55" t="s">
        <v>52</v>
      </c>
      <c r="L12" s="55" t="s">
        <v>52</v>
      </c>
      <c r="M12" s="55" t="s">
        <v>52</v>
      </c>
      <c r="N12" s="54"/>
      <c r="O12" s="54"/>
      <c r="P12" s="55" t="s">
        <v>52</v>
      </c>
      <c r="Q12" s="55" t="s">
        <v>52</v>
      </c>
      <c r="R12" s="55" t="s">
        <v>52</v>
      </c>
      <c r="S12" s="55" t="s">
        <v>52</v>
      </c>
      <c r="T12" s="55" t="s">
        <v>52</v>
      </c>
      <c r="U12" s="54"/>
      <c r="V12" s="54"/>
      <c r="W12" s="55" t="s">
        <v>52</v>
      </c>
      <c r="X12" s="55" t="s">
        <v>52</v>
      </c>
      <c r="Y12" s="55" t="s">
        <v>52</v>
      </c>
      <c r="Z12" s="55" t="s">
        <v>52</v>
      </c>
      <c r="AA12" s="55" t="s">
        <v>52</v>
      </c>
      <c r="AB12" s="54"/>
      <c r="AC12" s="54"/>
      <c r="AD12" s="55" t="s">
        <v>52</v>
      </c>
      <c r="AE12" s="55" t="s">
        <v>52</v>
      </c>
      <c r="AF12" s="55" t="s">
        <v>52</v>
      </c>
      <c r="AG12" s="55" t="s">
        <v>52</v>
      </c>
      <c r="AH12" s="55" t="s">
        <v>52</v>
      </c>
      <c r="AI12" s="54"/>
      <c r="AJ12" s="55">
        <f t="shared" si="4"/>
        <v>21</v>
      </c>
      <c r="AK12" s="55">
        <f t="shared" si="5"/>
        <v>0</v>
      </c>
      <c r="AL12" s="55">
        <f t="shared" si="6"/>
        <v>1</v>
      </c>
      <c r="AM12" s="56">
        <f t="shared" si="7"/>
        <v>0</v>
      </c>
    </row>
    <row r="13">
      <c r="A13" s="50">
        <v>6.0</v>
      </c>
      <c r="B13" s="51" t="s">
        <v>70</v>
      </c>
      <c r="C13" s="57" t="s">
        <v>71</v>
      </c>
      <c r="D13" s="57" t="s">
        <v>69</v>
      </c>
      <c r="E13" s="53" t="s">
        <v>51</v>
      </c>
      <c r="F13" s="53" t="s">
        <v>52</v>
      </c>
      <c r="G13" s="54"/>
      <c r="H13" s="54"/>
      <c r="I13" s="55" t="s">
        <v>52</v>
      </c>
      <c r="J13" s="55" t="s">
        <v>52</v>
      </c>
      <c r="K13" s="55" t="s">
        <v>52</v>
      </c>
      <c r="L13" s="55" t="s">
        <v>52</v>
      </c>
      <c r="M13" s="55" t="s">
        <v>52</v>
      </c>
      <c r="N13" s="54"/>
      <c r="O13" s="54"/>
      <c r="P13" s="55" t="s">
        <v>52</v>
      </c>
      <c r="Q13" s="55" t="s">
        <v>52</v>
      </c>
      <c r="R13" s="55" t="s">
        <v>52</v>
      </c>
      <c r="S13" s="55" t="s">
        <v>52</v>
      </c>
      <c r="T13" s="55" t="s">
        <v>52</v>
      </c>
      <c r="U13" s="54"/>
      <c r="V13" s="54"/>
      <c r="W13" s="55" t="s">
        <v>52</v>
      </c>
      <c r="X13" s="55" t="s">
        <v>52</v>
      </c>
      <c r="Y13" s="55" t="s">
        <v>52</v>
      </c>
      <c r="Z13" s="55" t="s">
        <v>52</v>
      </c>
      <c r="AA13" s="55" t="s">
        <v>52</v>
      </c>
      <c r="AB13" s="54"/>
      <c r="AC13" s="54"/>
      <c r="AD13" s="55" t="s">
        <v>52</v>
      </c>
      <c r="AE13" s="55" t="s">
        <v>52</v>
      </c>
      <c r="AF13" s="55" t="s">
        <v>52</v>
      </c>
      <c r="AG13" s="55" t="s">
        <v>52</v>
      </c>
      <c r="AH13" s="55" t="s">
        <v>52</v>
      </c>
      <c r="AI13" s="54"/>
      <c r="AJ13" s="55">
        <f t="shared" si="4"/>
        <v>21</v>
      </c>
      <c r="AK13" s="55">
        <f t="shared" si="5"/>
        <v>0</v>
      </c>
      <c r="AL13" s="55">
        <f t="shared" si="6"/>
        <v>1</v>
      </c>
      <c r="AM13" s="56">
        <f t="shared" si="7"/>
        <v>0</v>
      </c>
    </row>
    <row r="14">
      <c r="A14" s="50">
        <v>7.0</v>
      </c>
      <c r="B14" s="51" t="s">
        <v>72</v>
      </c>
      <c r="C14" s="57" t="s">
        <v>73</v>
      </c>
      <c r="D14" s="57" t="s">
        <v>74</v>
      </c>
      <c r="E14" s="53" t="s">
        <v>51</v>
      </c>
      <c r="F14" s="53" t="s">
        <v>52</v>
      </c>
      <c r="G14" s="54"/>
      <c r="H14" s="54"/>
      <c r="I14" s="55" t="s">
        <v>52</v>
      </c>
      <c r="J14" s="55" t="s">
        <v>52</v>
      </c>
      <c r="K14" s="55" t="s">
        <v>52</v>
      </c>
      <c r="L14" s="55" t="s">
        <v>52</v>
      </c>
      <c r="M14" s="55" t="s">
        <v>52</v>
      </c>
      <c r="N14" s="54"/>
      <c r="O14" s="54"/>
      <c r="P14" s="55" t="s">
        <v>52</v>
      </c>
      <c r="Q14" s="55" t="s">
        <v>52</v>
      </c>
      <c r="R14" s="55" t="s">
        <v>52</v>
      </c>
      <c r="S14" s="55" t="s">
        <v>52</v>
      </c>
      <c r="T14" s="55" t="s">
        <v>52</v>
      </c>
      <c r="U14" s="54"/>
      <c r="V14" s="54"/>
      <c r="W14" s="55" t="s">
        <v>52</v>
      </c>
      <c r="X14" s="55" t="s">
        <v>52</v>
      </c>
      <c r="Y14" s="55" t="s">
        <v>52</v>
      </c>
      <c r="Z14" s="55" t="s">
        <v>52</v>
      </c>
      <c r="AA14" s="55" t="s">
        <v>52</v>
      </c>
      <c r="AB14" s="54"/>
      <c r="AC14" s="54"/>
      <c r="AD14" s="55" t="s">
        <v>52</v>
      </c>
      <c r="AE14" s="55" t="s">
        <v>52</v>
      </c>
      <c r="AF14" s="55" t="s">
        <v>52</v>
      </c>
      <c r="AG14" s="55" t="s">
        <v>52</v>
      </c>
      <c r="AH14" s="55" t="s">
        <v>52</v>
      </c>
      <c r="AI14" s="54"/>
      <c r="AJ14" s="55">
        <f t="shared" si="4"/>
        <v>21</v>
      </c>
      <c r="AK14" s="55">
        <f t="shared" si="5"/>
        <v>0</v>
      </c>
      <c r="AL14" s="55">
        <f t="shared" si="6"/>
        <v>1</v>
      </c>
      <c r="AM14" s="56">
        <f t="shared" si="7"/>
        <v>0</v>
      </c>
    </row>
    <row r="15">
      <c r="A15" s="50">
        <v>8.0</v>
      </c>
      <c r="B15" s="51" t="s">
        <v>75</v>
      </c>
      <c r="C15" s="61" t="s">
        <v>76</v>
      </c>
      <c r="D15" s="61" t="s">
        <v>77</v>
      </c>
      <c r="E15" s="53" t="s">
        <v>51</v>
      </c>
      <c r="F15" s="53" t="s">
        <v>52</v>
      </c>
      <c r="G15" s="54"/>
      <c r="H15" s="54"/>
      <c r="I15" s="55" t="s">
        <v>52</v>
      </c>
      <c r="J15" s="55" t="s">
        <v>52</v>
      </c>
      <c r="K15" s="55" t="s">
        <v>52</v>
      </c>
      <c r="L15" s="55" t="s">
        <v>52</v>
      </c>
      <c r="M15" s="55" t="s">
        <v>52</v>
      </c>
      <c r="N15" s="54"/>
      <c r="O15" s="54"/>
      <c r="P15" s="55" t="s">
        <v>52</v>
      </c>
      <c r="Q15" s="55" t="s">
        <v>52</v>
      </c>
      <c r="R15" s="55" t="s">
        <v>52</v>
      </c>
      <c r="S15" s="55" t="s">
        <v>52</v>
      </c>
      <c r="T15" s="55" t="s">
        <v>52</v>
      </c>
      <c r="U15" s="54"/>
      <c r="V15" s="54"/>
      <c r="W15" s="55" t="s">
        <v>52</v>
      </c>
      <c r="X15" s="55" t="s">
        <v>52</v>
      </c>
      <c r="Y15" s="55" t="s">
        <v>52</v>
      </c>
      <c r="Z15" s="55" t="s">
        <v>52</v>
      </c>
      <c r="AA15" s="55" t="s">
        <v>52</v>
      </c>
      <c r="AB15" s="54"/>
      <c r="AC15" s="54"/>
      <c r="AD15" s="55" t="s">
        <v>52</v>
      </c>
      <c r="AE15" s="55" t="s">
        <v>52</v>
      </c>
      <c r="AF15" s="55" t="s">
        <v>52</v>
      </c>
      <c r="AG15" s="55" t="s">
        <v>52</v>
      </c>
      <c r="AH15" s="55" t="s">
        <v>52</v>
      </c>
      <c r="AI15" s="54"/>
      <c r="AJ15" s="55">
        <f t="shared" si="4"/>
        <v>21</v>
      </c>
      <c r="AK15" s="55">
        <f t="shared" si="5"/>
        <v>0</v>
      </c>
      <c r="AL15" s="55">
        <f t="shared" si="6"/>
        <v>1</v>
      </c>
      <c r="AM15" s="56">
        <f t="shared" si="7"/>
        <v>0</v>
      </c>
    </row>
    <row r="16">
      <c r="A16" s="50">
        <v>9.0</v>
      </c>
      <c r="B16" s="51" t="s">
        <v>78</v>
      </c>
      <c r="C16" s="57" t="s">
        <v>79</v>
      </c>
      <c r="D16" s="61" t="s">
        <v>80</v>
      </c>
      <c r="E16" s="53" t="s">
        <v>51</v>
      </c>
      <c r="F16" s="53" t="s">
        <v>52</v>
      </c>
      <c r="G16" s="54"/>
      <c r="H16" s="54"/>
      <c r="I16" s="55" t="s">
        <v>52</v>
      </c>
      <c r="J16" s="55" t="s">
        <v>52</v>
      </c>
      <c r="K16" s="55" t="s">
        <v>52</v>
      </c>
      <c r="L16" s="55" t="s">
        <v>52</v>
      </c>
      <c r="M16" s="55" t="s">
        <v>52</v>
      </c>
      <c r="N16" s="54"/>
      <c r="O16" s="54"/>
      <c r="P16" s="55" t="s">
        <v>52</v>
      </c>
      <c r="Q16" s="55" t="s">
        <v>52</v>
      </c>
      <c r="R16" s="55" t="s">
        <v>52</v>
      </c>
      <c r="S16" s="55" t="s">
        <v>52</v>
      </c>
      <c r="T16" s="55" t="s">
        <v>52</v>
      </c>
      <c r="U16" s="54"/>
      <c r="V16" s="54"/>
      <c r="W16" s="55" t="s">
        <v>52</v>
      </c>
      <c r="X16" s="55" t="s">
        <v>52</v>
      </c>
      <c r="Y16" s="55" t="s">
        <v>52</v>
      </c>
      <c r="Z16" s="55" t="s">
        <v>52</v>
      </c>
      <c r="AA16" s="55" t="s">
        <v>52</v>
      </c>
      <c r="AB16" s="54"/>
      <c r="AC16" s="54"/>
      <c r="AD16" s="55" t="s">
        <v>52</v>
      </c>
      <c r="AE16" s="55" t="s">
        <v>52</v>
      </c>
      <c r="AF16" s="55" t="s">
        <v>52</v>
      </c>
      <c r="AG16" s="55" t="s">
        <v>52</v>
      </c>
      <c r="AH16" s="55" t="s">
        <v>52</v>
      </c>
      <c r="AI16" s="54"/>
      <c r="AJ16" s="55">
        <f t="shared" si="4"/>
        <v>21</v>
      </c>
      <c r="AK16" s="55">
        <f t="shared" si="5"/>
        <v>0</v>
      </c>
      <c r="AL16" s="55">
        <f t="shared" si="6"/>
        <v>1</v>
      </c>
      <c r="AM16" s="56">
        <f t="shared" si="7"/>
        <v>0</v>
      </c>
    </row>
    <row r="17">
      <c r="A17" s="50">
        <v>10.0</v>
      </c>
      <c r="B17" s="51" t="s">
        <v>81</v>
      </c>
      <c r="C17" s="62" t="s">
        <v>82</v>
      </c>
      <c r="D17" s="61" t="s">
        <v>80</v>
      </c>
      <c r="E17" s="53" t="s">
        <v>51</v>
      </c>
      <c r="F17" s="53" t="s">
        <v>52</v>
      </c>
      <c r="G17" s="54"/>
      <c r="H17" s="54"/>
      <c r="I17" s="55" t="s">
        <v>52</v>
      </c>
      <c r="J17" s="55" t="s">
        <v>52</v>
      </c>
      <c r="K17" s="55" t="s">
        <v>52</v>
      </c>
      <c r="L17" s="55" t="s">
        <v>52</v>
      </c>
      <c r="M17" s="55" t="s">
        <v>52</v>
      </c>
      <c r="N17" s="54"/>
      <c r="O17" s="54"/>
      <c r="P17" s="55" t="s">
        <v>52</v>
      </c>
      <c r="Q17" s="55" t="s">
        <v>52</v>
      </c>
      <c r="R17" s="55" t="s">
        <v>52</v>
      </c>
      <c r="S17" s="55" t="s">
        <v>52</v>
      </c>
      <c r="T17" s="55" t="s">
        <v>52</v>
      </c>
      <c r="U17" s="54"/>
      <c r="V17" s="54"/>
      <c r="W17" s="55" t="s">
        <v>52</v>
      </c>
      <c r="X17" s="55" t="s">
        <v>52</v>
      </c>
      <c r="Y17" s="55" t="s">
        <v>52</v>
      </c>
      <c r="Z17" s="55" t="s">
        <v>52</v>
      </c>
      <c r="AA17" s="55" t="s">
        <v>52</v>
      </c>
      <c r="AB17" s="54"/>
      <c r="AC17" s="54"/>
      <c r="AD17" s="55" t="s">
        <v>52</v>
      </c>
      <c r="AE17" s="55" t="s">
        <v>52</v>
      </c>
      <c r="AF17" s="55" t="s">
        <v>52</v>
      </c>
      <c r="AG17" s="55" t="s">
        <v>52</v>
      </c>
      <c r="AH17" s="55" t="s">
        <v>52</v>
      </c>
      <c r="AI17" s="54"/>
      <c r="AJ17" s="55">
        <f t="shared" si="4"/>
        <v>21</v>
      </c>
      <c r="AK17" s="55">
        <f t="shared" si="5"/>
        <v>0</v>
      </c>
      <c r="AL17" s="55">
        <f t="shared" si="6"/>
        <v>1</v>
      </c>
      <c r="AM17" s="56">
        <f t="shared" si="7"/>
        <v>0</v>
      </c>
    </row>
    <row r="18">
      <c r="A18" s="50">
        <v>11.0</v>
      </c>
      <c r="B18" s="51" t="s">
        <v>83</v>
      </c>
      <c r="C18" s="58" t="s">
        <v>84</v>
      </c>
      <c r="D18" s="61" t="s">
        <v>80</v>
      </c>
      <c r="E18" s="53" t="s">
        <v>51</v>
      </c>
      <c r="F18" s="53" t="s">
        <v>52</v>
      </c>
      <c r="G18" s="54"/>
      <c r="H18" s="54"/>
      <c r="I18" s="55" t="s">
        <v>52</v>
      </c>
      <c r="J18" s="55" t="s">
        <v>52</v>
      </c>
      <c r="K18" s="55" t="s">
        <v>52</v>
      </c>
      <c r="L18" s="55" t="s">
        <v>52</v>
      </c>
      <c r="M18" s="55" t="s">
        <v>52</v>
      </c>
      <c r="N18" s="54"/>
      <c r="O18" s="54"/>
      <c r="P18" s="55" t="s">
        <v>52</v>
      </c>
      <c r="Q18" s="55" t="s">
        <v>52</v>
      </c>
      <c r="R18" s="55" t="s">
        <v>52</v>
      </c>
      <c r="S18" s="55" t="s">
        <v>52</v>
      </c>
      <c r="T18" s="55" t="s">
        <v>52</v>
      </c>
      <c r="U18" s="54"/>
      <c r="V18" s="54"/>
      <c r="W18" s="55" t="s">
        <v>52</v>
      </c>
      <c r="X18" s="55" t="s">
        <v>52</v>
      </c>
      <c r="Y18" s="55" t="s">
        <v>52</v>
      </c>
      <c r="Z18" s="55" t="s">
        <v>52</v>
      </c>
      <c r="AA18" s="55" t="s">
        <v>52</v>
      </c>
      <c r="AB18" s="54"/>
      <c r="AC18" s="54"/>
      <c r="AD18" s="55" t="s">
        <v>52</v>
      </c>
      <c r="AE18" s="55" t="s">
        <v>52</v>
      </c>
      <c r="AF18" s="55" t="s">
        <v>52</v>
      </c>
      <c r="AG18" s="55" t="s">
        <v>52</v>
      </c>
      <c r="AH18" s="55" t="s">
        <v>52</v>
      </c>
      <c r="AI18" s="54"/>
      <c r="AJ18" s="55">
        <f t="shared" si="4"/>
        <v>21</v>
      </c>
      <c r="AK18" s="55">
        <f t="shared" si="5"/>
        <v>0</v>
      </c>
      <c r="AL18" s="55">
        <f t="shared" si="6"/>
        <v>1</v>
      </c>
      <c r="AM18" s="56">
        <f t="shared" si="7"/>
        <v>0</v>
      </c>
    </row>
    <row r="19">
      <c r="A19" s="50">
        <v>12.0</v>
      </c>
      <c r="B19" s="51" t="s">
        <v>85</v>
      </c>
      <c r="C19" s="57" t="s">
        <v>86</v>
      </c>
      <c r="D19" s="61" t="s">
        <v>80</v>
      </c>
      <c r="E19" s="53" t="s">
        <v>51</v>
      </c>
      <c r="F19" s="53" t="s">
        <v>52</v>
      </c>
      <c r="G19" s="54"/>
      <c r="H19" s="54"/>
      <c r="I19" s="55" t="s">
        <v>52</v>
      </c>
      <c r="J19" s="55" t="s">
        <v>52</v>
      </c>
      <c r="K19" s="55" t="s">
        <v>52</v>
      </c>
      <c r="L19" s="55" t="s">
        <v>52</v>
      </c>
      <c r="M19" s="55" t="s">
        <v>52</v>
      </c>
      <c r="N19" s="54"/>
      <c r="O19" s="54"/>
      <c r="P19" s="55" t="s">
        <v>52</v>
      </c>
      <c r="Q19" s="55" t="s">
        <v>52</v>
      </c>
      <c r="R19" s="55" t="s">
        <v>52</v>
      </c>
      <c r="S19" s="55" t="s">
        <v>52</v>
      </c>
      <c r="T19" s="55" t="s">
        <v>52</v>
      </c>
      <c r="U19" s="54"/>
      <c r="V19" s="54"/>
      <c r="W19" s="55" t="s">
        <v>52</v>
      </c>
      <c r="X19" s="55" t="s">
        <v>52</v>
      </c>
      <c r="Y19" s="55" t="s">
        <v>52</v>
      </c>
      <c r="Z19" s="55" t="s">
        <v>52</v>
      </c>
      <c r="AA19" s="55" t="s">
        <v>52</v>
      </c>
      <c r="AB19" s="54"/>
      <c r="AC19" s="54"/>
      <c r="AD19" s="55" t="s">
        <v>52</v>
      </c>
      <c r="AE19" s="55" t="s">
        <v>52</v>
      </c>
      <c r="AF19" s="55" t="s">
        <v>52</v>
      </c>
      <c r="AG19" s="55" t="s">
        <v>52</v>
      </c>
      <c r="AH19" s="55" t="s">
        <v>52</v>
      </c>
      <c r="AI19" s="54"/>
      <c r="AJ19" s="55">
        <f t="shared" si="4"/>
        <v>21</v>
      </c>
      <c r="AK19" s="55">
        <f t="shared" si="5"/>
        <v>0</v>
      </c>
      <c r="AL19" s="55">
        <f t="shared" si="6"/>
        <v>1</v>
      </c>
      <c r="AM19" s="56">
        <f t="shared" si="7"/>
        <v>0</v>
      </c>
    </row>
    <row r="20">
      <c r="A20" s="50">
        <v>13.0</v>
      </c>
      <c r="B20" s="51" t="s">
        <v>87</v>
      </c>
      <c r="C20" s="57" t="s">
        <v>88</v>
      </c>
      <c r="D20" s="61" t="s">
        <v>80</v>
      </c>
      <c r="E20" s="53" t="s">
        <v>51</v>
      </c>
      <c r="F20" s="53" t="s">
        <v>52</v>
      </c>
      <c r="G20" s="54"/>
      <c r="H20" s="54"/>
      <c r="I20" s="55" t="s">
        <v>52</v>
      </c>
      <c r="J20" s="55" t="s">
        <v>52</v>
      </c>
      <c r="K20" s="55" t="s">
        <v>52</v>
      </c>
      <c r="L20" s="55" t="s">
        <v>52</v>
      </c>
      <c r="M20" s="55" t="s">
        <v>52</v>
      </c>
      <c r="N20" s="54"/>
      <c r="O20" s="54"/>
      <c r="P20" s="55" t="s">
        <v>52</v>
      </c>
      <c r="Q20" s="55" t="s">
        <v>52</v>
      </c>
      <c r="R20" s="55" t="s">
        <v>52</v>
      </c>
      <c r="S20" s="55" t="s">
        <v>52</v>
      </c>
      <c r="T20" s="55" t="s">
        <v>52</v>
      </c>
      <c r="U20" s="54"/>
      <c r="V20" s="54"/>
      <c r="W20" s="55" t="s">
        <v>52</v>
      </c>
      <c r="X20" s="55" t="s">
        <v>52</v>
      </c>
      <c r="Y20" s="55" t="s">
        <v>52</v>
      </c>
      <c r="Z20" s="55" t="s">
        <v>52</v>
      </c>
      <c r="AA20" s="55" t="s">
        <v>52</v>
      </c>
      <c r="AB20" s="54"/>
      <c r="AC20" s="54"/>
      <c r="AD20" s="55" t="s">
        <v>52</v>
      </c>
      <c r="AE20" s="55" t="s">
        <v>52</v>
      </c>
      <c r="AF20" s="55" t="s">
        <v>52</v>
      </c>
      <c r="AG20" s="55" t="s">
        <v>52</v>
      </c>
      <c r="AH20" s="55" t="s">
        <v>52</v>
      </c>
      <c r="AI20" s="54"/>
      <c r="AJ20" s="55">
        <f t="shared" si="4"/>
        <v>21</v>
      </c>
      <c r="AK20" s="55">
        <f t="shared" si="5"/>
        <v>0</v>
      </c>
      <c r="AL20" s="55">
        <f t="shared" si="6"/>
        <v>1</v>
      </c>
      <c r="AM20" s="56">
        <f t="shared" si="7"/>
        <v>0</v>
      </c>
    </row>
    <row r="21" ht="15.75" customHeight="1">
      <c r="A21" s="50">
        <v>14.0</v>
      </c>
      <c r="B21" s="51" t="s">
        <v>89</v>
      </c>
      <c r="C21" s="58" t="s">
        <v>90</v>
      </c>
      <c r="D21" s="57" t="s">
        <v>91</v>
      </c>
      <c r="E21" s="53" t="s">
        <v>51</v>
      </c>
      <c r="F21" s="53" t="s">
        <v>52</v>
      </c>
      <c r="G21" s="54"/>
      <c r="H21" s="54"/>
      <c r="I21" s="55" t="s">
        <v>52</v>
      </c>
      <c r="J21" s="55" t="s">
        <v>52</v>
      </c>
      <c r="K21" s="55" t="s">
        <v>52</v>
      </c>
      <c r="L21" s="55" t="s">
        <v>52</v>
      </c>
      <c r="M21" s="55" t="s">
        <v>52</v>
      </c>
      <c r="N21" s="54"/>
      <c r="O21" s="54"/>
      <c r="P21" s="55" t="s">
        <v>52</v>
      </c>
      <c r="Q21" s="55" t="s">
        <v>52</v>
      </c>
      <c r="R21" s="55" t="s">
        <v>52</v>
      </c>
      <c r="S21" s="55" t="s">
        <v>52</v>
      </c>
      <c r="T21" s="55" t="s">
        <v>52</v>
      </c>
      <c r="U21" s="54"/>
      <c r="V21" s="54"/>
      <c r="W21" s="55" t="s">
        <v>52</v>
      </c>
      <c r="X21" s="55" t="s">
        <v>52</v>
      </c>
      <c r="Y21" s="55" t="s">
        <v>52</v>
      </c>
      <c r="Z21" s="55" t="s">
        <v>52</v>
      </c>
      <c r="AA21" s="55" t="s">
        <v>52</v>
      </c>
      <c r="AB21" s="54"/>
      <c r="AC21" s="54"/>
      <c r="AD21" s="55" t="s">
        <v>52</v>
      </c>
      <c r="AE21" s="55" t="s">
        <v>52</v>
      </c>
      <c r="AF21" s="55" t="s">
        <v>52</v>
      </c>
      <c r="AG21" s="55" t="s">
        <v>52</v>
      </c>
      <c r="AH21" s="55" t="s">
        <v>52</v>
      </c>
      <c r="AI21" s="54"/>
      <c r="AJ21" s="55">
        <f t="shared" si="4"/>
        <v>21</v>
      </c>
      <c r="AK21" s="55">
        <f t="shared" si="5"/>
        <v>0</v>
      </c>
      <c r="AL21" s="55">
        <f t="shared" si="6"/>
        <v>1</v>
      </c>
      <c r="AM21" s="56">
        <f t="shared" si="7"/>
        <v>0</v>
      </c>
    </row>
    <row r="22" ht="15.75" customHeight="1">
      <c r="A22" s="63" t="s">
        <v>92</v>
      </c>
      <c r="B22" s="44"/>
      <c r="C22" s="22"/>
      <c r="D22" s="64"/>
      <c r="E22" s="65">
        <f t="shared" ref="E22:AI22" si="8">COUNTIF(E7:E21,"x")+1/2*(COUNTIF(E7:E21,"x/2"))+0*(COUNTIF(E7:E21,"0"))</f>
        <v>0</v>
      </c>
      <c r="F22" s="65">
        <f t="shared" si="8"/>
        <v>13.5</v>
      </c>
      <c r="G22" s="65">
        <f t="shared" si="8"/>
        <v>0</v>
      </c>
      <c r="H22" s="65">
        <f t="shared" si="8"/>
        <v>0</v>
      </c>
      <c r="I22" s="65">
        <f t="shared" si="8"/>
        <v>14</v>
      </c>
      <c r="J22" s="65">
        <f t="shared" si="8"/>
        <v>14</v>
      </c>
      <c r="K22" s="65">
        <f t="shared" si="8"/>
        <v>14</v>
      </c>
      <c r="L22" s="65">
        <f t="shared" si="8"/>
        <v>14</v>
      </c>
      <c r="M22" s="65">
        <f t="shared" si="8"/>
        <v>14</v>
      </c>
      <c r="N22" s="65">
        <f t="shared" si="8"/>
        <v>0</v>
      </c>
      <c r="O22" s="65">
        <f t="shared" si="8"/>
        <v>0</v>
      </c>
      <c r="P22" s="65">
        <f t="shared" si="8"/>
        <v>12</v>
      </c>
      <c r="Q22" s="65">
        <f t="shared" si="8"/>
        <v>12</v>
      </c>
      <c r="R22" s="65">
        <f t="shared" si="8"/>
        <v>12.5</v>
      </c>
      <c r="S22" s="65">
        <f t="shared" si="8"/>
        <v>13</v>
      </c>
      <c r="T22" s="65">
        <f t="shared" si="8"/>
        <v>14</v>
      </c>
      <c r="U22" s="65">
        <f t="shared" si="8"/>
        <v>0</v>
      </c>
      <c r="V22" s="65">
        <f t="shared" si="8"/>
        <v>0</v>
      </c>
      <c r="W22" s="65">
        <f t="shared" si="8"/>
        <v>14</v>
      </c>
      <c r="X22" s="65">
        <f t="shared" si="8"/>
        <v>14</v>
      </c>
      <c r="Y22" s="65">
        <f t="shared" si="8"/>
        <v>14</v>
      </c>
      <c r="Z22" s="65">
        <f t="shared" si="8"/>
        <v>14</v>
      </c>
      <c r="AA22" s="65">
        <f t="shared" si="8"/>
        <v>14</v>
      </c>
      <c r="AB22" s="65">
        <f t="shared" si="8"/>
        <v>0</v>
      </c>
      <c r="AC22" s="65">
        <f t="shared" si="8"/>
        <v>0</v>
      </c>
      <c r="AD22" s="65">
        <f t="shared" si="8"/>
        <v>14</v>
      </c>
      <c r="AE22" s="65">
        <f t="shared" si="8"/>
        <v>14</v>
      </c>
      <c r="AF22" s="65">
        <f t="shared" si="8"/>
        <v>14</v>
      </c>
      <c r="AG22" s="65">
        <f t="shared" si="8"/>
        <v>14</v>
      </c>
      <c r="AH22" s="65">
        <f t="shared" si="8"/>
        <v>13</v>
      </c>
      <c r="AI22" s="65">
        <f t="shared" si="8"/>
        <v>0</v>
      </c>
      <c r="AJ22" s="65">
        <f t="shared" ref="AJ22:AM22" si="9">SUM(AJ7:AJ21)</f>
        <v>286</v>
      </c>
      <c r="AK22" s="65">
        <f t="shared" si="9"/>
        <v>5.5</v>
      </c>
      <c r="AL22" s="65">
        <f t="shared" si="9"/>
        <v>14</v>
      </c>
      <c r="AM22" s="65">
        <f t="shared" si="9"/>
        <v>2</v>
      </c>
    </row>
    <row r="23" ht="15.75" customHeight="1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7" t="s">
        <v>93</v>
      </c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8"/>
    </row>
    <row r="24" ht="15.75" customHeight="1">
      <c r="A24" s="69" t="s">
        <v>94</v>
      </c>
      <c r="H24" s="70"/>
      <c r="I24" s="71"/>
      <c r="N24" s="72"/>
      <c r="O24" s="73"/>
      <c r="P24" s="74"/>
      <c r="Q24" s="70"/>
      <c r="R24" s="75"/>
      <c r="S24" s="76" t="s">
        <v>95</v>
      </c>
      <c r="Z24" s="77"/>
      <c r="AA24" s="77"/>
      <c r="AB24" s="78"/>
      <c r="AC24" s="76" t="s">
        <v>96</v>
      </c>
    </row>
    <row r="25" ht="15.75" customHeight="1"/>
    <row r="26" ht="15.75" customHeight="1"/>
    <row r="27" ht="15.75" customHeight="1">
      <c r="C27" s="79" t="s">
        <v>97</v>
      </c>
      <c r="D27" s="79" t="s">
        <v>98</v>
      </c>
      <c r="I27" s="80" t="s">
        <v>99</v>
      </c>
    </row>
    <row r="28" ht="15.75" customHeight="1">
      <c r="C28" s="17" t="s">
        <v>100</v>
      </c>
      <c r="D28" s="24" t="s">
        <v>101</v>
      </c>
    </row>
    <row r="29" ht="15.75" customHeight="1">
      <c r="C29" s="17" t="s">
        <v>102</v>
      </c>
      <c r="D29" s="24" t="s">
        <v>103</v>
      </c>
    </row>
    <row r="30" ht="15.75" customHeight="1">
      <c r="C30" s="17" t="s">
        <v>53</v>
      </c>
      <c r="D30" s="24" t="s">
        <v>104</v>
      </c>
    </row>
    <row r="31" ht="15.75" customHeight="1">
      <c r="C31" s="17" t="s">
        <v>105</v>
      </c>
      <c r="D31" s="24" t="s">
        <v>106</v>
      </c>
    </row>
    <row r="32" ht="15.75" customHeight="1">
      <c r="C32" s="17" t="s">
        <v>62</v>
      </c>
      <c r="D32" s="24" t="s">
        <v>107</v>
      </c>
    </row>
    <row r="33" ht="15.75" customHeight="1">
      <c r="C33" s="17" t="s">
        <v>108</v>
      </c>
      <c r="D33" s="24" t="s">
        <v>109</v>
      </c>
    </row>
    <row r="34" ht="15.75" customHeight="1">
      <c r="C34" s="17" t="s">
        <v>54</v>
      </c>
      <c r="D34" s="24" t="s">
        <v>110</v>
      </c>
    </row>
    <row r="35" ht="15.75" customHeight="1">
      <c r="C35" s="17" t="s">
        <v>111</v>
      </c>
      <c r="D35" s="24" t="s">
        <v>112</v>
      </c>
    </row>
    <row r="36" ht="15.75" customHeight="1">
      <c r="C36" s="17" t="s">
        <v>51</v>
      </c>
      <c r="D36" s="24" t="s">
        <v>113</v>
      </c>
    </row>
    <row r="37" ht="15.75" customHeight="1">
      <c r="C37" s="17" t="s">
        <v>114</v>
      </c>
      <c r="D37" s="24" t="s">
        <v>115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A3:AM3"/>
    <mergeCell ref="E4:AI4"/>
    <mergeCell ref="AJ4:AJ6"/>
    <mergeCell ref="AK4:AK6"/>
    <mergeCell ref="AL4:AL6"/>
    <mergeCell ref="AM4:AM6"/>
    <mergeCell ref="A22:C22"/>
    <mergeCell ref="A24:G24"/>
    <mergeCell ref="I24:M24"/>
    <mergeCell ref="S24:Y24"/>
    <mergeCell ref="AC24:AM24"/>
    <mergeCell ref="A1:H1"/>
    <mergeCell ref="J1:M1"/>
    <mergeCell ref="A2:AM2"/>
    <mergeCell ref="A4:A6"/>
    <mergeCell ref="B4:B6"/>
    <mergeCell ref="C4:C6"/>
    <mergeCell ref="D4:D6"/>
  </mergeCells>
  <conditionalFormatting sqref="E7:AL21">
    <cfRule type="expression" dxfId="0" priority="1">
      <formula>OR(E$6="T7",E$6="CN")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6.0" ySplit="6.0" topLeftCell="G7" activePane="bottomRight" state="frozen"/>
      <selection activeCell="G1" sqref="G1" pane="topRight"/>
      <selection activeCell="A7" sqref="A7" pane="bottomLeft"/>
      <selection activeCell="G7" sqref="G7" pane="bottomRight"/>
    </sheetView>
  </sheetViews>
  <sheetFormatPr customHeight="1" defaultColWidth="14.43" defaultRowHeight="15.0"/>
  <cols>
    <col customWidth="1" min="1" max="1" width="6.86"/>
    <col customWidth="1" min="2" max="2" width="13.29"/>
    <col customWidth="1" min="3" max="3" width="22.43"/>
    <col customWidth="1" min="4" max="4" width="20.0"/>
    <col customWidth="1" min="5" max="5" width="9.71"/>
    <col customWidth="1" min="6" max="6" width="9.29"/>
    <col customWidth="1" min="7" max="7" width="12.86"/>
    <col customWidth="1" min="8" max="8" width="17.14"/>
    <col customWidth="1" min="9" max="12" width="15.29"/>
    <col customWidth="1" min="13" max="15" width="9.14"/>
    <col customWidth="1" min="16" max="16" width="15.71"/>
    <col customWidth="1" min="17" max="17" width="20.86"/>
    <col customWidth="1" min="18" max="19" width="14.0"/>
    <col customWidth="1" min="20" max="21" width="8.71"/>
  </cols>
  <sheetData>
    <row r="1">
      <c r="A1" s="81" t="s">
        <v>116</v>
      </c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>
      <c r="A2" s="82">
        <f>+'ใบลงเวลา'!A3</f>
        <v>45778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>
      <c r="A3" s="17"/>
      <c r="B3" s="1" t="s">
        <v>117</v>
      </c>
      <c r="C3" s="1" t="s">
        <v>117</v>
      </c>
      <c r="D3" s="1" t="s">
        <v>117</v>
      </c>
      <c r="E3" s="1" t="s">
        <v>117</v>
      </c>
      <c r="F3" s="1" t="s">
        <v>117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</row>
    <row r="4" ht="23.25" customHeight="1">
      <c r="A4" s="83" t="s">
        <v>40</v>
      </c>
      <c r="B4" s="84" t="s">
        <v>41</v>
      </c>
      <c r="C4" s="84" t="s">
        <v>42</v>
      </c>
      <c r="D4" s="84" t="s">
        <v>43</v>
      </c>
      <c r="E4" s="83" t="s">
        <v>118</v>
      </c>
      <c r="F4" s="83" t="s">
        <v>1</v>
      </c>
      <c r="G4" s="83" t="s">
        <v>119</v>
      </c>
      <c r="H4" s="83" t="s">
        <v>120</v>
      </c>
      <c r="I4" s="85" t="s">
        <v>121</v>
      </c>
      <c r="J4" s="44"/>
      <c r="K4" s="22"/>
      <c r="L4" s="83" t="s">
        <v>122</v>
      </c>
      <c r="M4" s="85" t="s">
        <v>118</v>
      </c>
      <c r="N4" s="44"/>
      <c r="O4" s="22"/>
      <c r="P4" s="83" t="s">
        <v>123</v>
      </c>
      <c r="Q4" s="83" t="s">
        <v>124</v>
      </c>
      <c r="R4" s="83" t="s">
        <v>122</v>
      </c>
      <c r="S4" s="83" t="s">
        <v>3</v>
      </c>
      <c r="T4" s="17"/>
      <c r="U4" s="17"/>
    </row>
    <row r="5" ht="34.5" customHeight="1">
      <c r="A5" s="46"/>
      <c r="B5" s="46"/>
      <c r="C5" s="46"/>
      <c r="D5" s="46"/>
      <c r="E5" s="46"/>
      <c r="F5" s="46"/>
      <c r="G5" s="46"/>
      <c r="H5" s="46"/>
      <c r="I5" s="86" t="s">
        <v>125</v>
      </c>
      <c r="J5" s="86" t="s">
        <v>126</v>
      </c>
      <c r="K5" s="86" t="s">
        <v>127</v>
      </c>
      <c r="L5" s="46"/>
      <c r="M5" s="83" t="s">
        <v>128</v>
      </c>
      <c r="N5" s="83" t="s">
        <v>129</v>
      </c>
      <c r="O5" s="83" t="s">
        <v>130</v>
      </c>
      <c r="P5" s="46"/>
      <c r="Q5" s="46"/>
      <c r="R5" s="46"/>
      <c r="S5" s="46"/>
      <c r="T5" s="17"/>
      <c r="U5" s="17"/>
    </row>
    <row r="6" ht="34.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17"/>
      <c r="U6" s="17"/>
    </row>
    <row r="7" ht="19.5" customHeight="1">
      <c r="A7" s="17">
        <v>1.0</v>
      </c>
      <c r="B7" s="51" t="s">
        <v>49</v>
      </c>
      <c r="C7" s="52" t="s">
        <v>50</v>
      </c>
      <c r="D7" s="52" t="s">
        <v>32</v>
      </c>
      <c r="E7" s="87">
        <v>22.0</v>
      </c>
      <c r="F7" s="88" t="s">
        <v>31</v>
      </c>
      <c r="G7" s="25">
        <f t="shared" ref="G7:G20" si="1">SUM(H7:L7)</f>
        <v>25000</v>
      </c>
      <c r="H7" s="25">
        <f>VLOOKUP(F7,'บันไดเงินเดือน'!$A$4:$D$15,4,FALSE)</f>
        <v>7500</v>
      </c>
      <c r="I7" s="25">
        <f>+IFERROR(VLOOKUP(F7,'บันไดเงินเดือน'!$A$4:$H$15,5,0),0)</f>
        <v>730</v>
      </c>
      <c r="J7" s="25">
        <f>+IFERROR(VLOOKUP(F7,'บันไดเงินเดือน'!$A$4:$H$15,6,0),0)</f>
        <v>500</v>
      </c>
      <c r="K7" s="25">
        <f>+IFERROR(VLOOKUP(F7,'บันไดเงินเดือน'!$A$4:$H$15,7,0),0)</f>
        <v>400</v>
      </c>
      <c r="L7" s="25">
        <f>+IFERROR(VLOOKUP(F7,'บันไดเงินเดือน'!$A$4:$H$15,8,0),0)</f>
        <v>15870</v>
      </c>
      <c r="M7" s="25">
        <f>+IFERROR(VLOOKUP(B7,'ใบลงเวลา'!$B$7:$AL$21,35,0),0)</f>
        <v>17</v>
      </c>
      <c r="N7" s="25">
        <f>+IFERROR(VLOOKUP(B7,'ใบลงเวลา'!$B$7:$AL$21,36,0),0)</f>
        <v>4</v>
      </c>
      <c r="O7" s="25">
        <f>+IFERROR(VLOOKUP(B7,'ใบลงเวลา'!$B$7:$AL$21,37,0),0)</f>
        <v>1</v>
      </c>
      <c r="P7" s="25">
        <f t="shared" ref="P7:P20" si="2">+G7/E7*M7</f>
        <v>19318.18182</v>
      </c>
      <c r="Q7" s="25">
        <f t="shared" ref="Q7:Q20" si="3">+G7/E7*(N7+O7)</f>
        <v>5681.818182</v>
      </c>
      <c r="R7" s="25">
        <f>+SUMIFS('เงินเดือน KPI'!$F$4:$F$10,'เงินเดือน KPI'!$A$4:$A$10,'ตารางเงินเดือน'!B7)</f>
        <v>0</v>
      </c>
      <c r="S7" s="25">
        <f t="shared" ref="S7:S20" si="4">SUM(P7:R7)</f>
        <v>25000</v>
      </c>
      <c r="T7" s="17"/>
      <c r="U7" s="17"/>
    </row>
    <row r="8" ht="19.5" customHeight="1">
      <c r="A8" s="17">
        <f t="shared" ref="A8:A20" si="5">+A7+1</f>
        <v>2</v>
      </c>
      <c r="B8" s="51" t="s">
        <v>55</v>
      </c>
      <c r="C8" s="57" t="s">
        <v>56</v>
      </c>
      <c r="D8" s="58" t="s">
        <v>30</v>
      </c>
      <c r="E8" s="87">
        <v>22.0</v>
      </c>
      <c r="F8" s="60" t="s">
        <v>29</v>
      </c>
      <c r="G8" s="25">
        <f t="shared" si="1"/>
        <v>13000</v>
      </c>
      <c r="H8" s="25"/>
      <c r="I8" s="25">
        <f>+IFERROR(VLOOKUP(F8,'บันไดเงินเดือน'!$A$4:$H$15,5,0),0)</f>
        <v>730</v>
      </c>
      <c r="J8" s="25">
        <f>+IFERROR(VLOOKUP(F8,'บันไดเงินเดือน'!$A$4:$H$15,6,0),0)</f>
        <v>500</v>
      </c>
      <c r="K8" s="25">
        <f>+IFERROR(VLOOKUP(F8,'บันไดเงินเดือน'!$A$4:$H$15,7,0),0)</f>
        <v>400</v>
      </c>
      <c r="L8" s="25">
        <f>+IFERROR(VLOOKUP(F8,'บันไดเงินเดือน'!$A$4:$H$15,8,0),0)</f>
        <v>11370</v>
      </c>
      <c r="M8" s="25">
        <f>+IFERROR(VLOOKUP(B8,'ใบลงเวลา'!$B$7:$AL$21,35,0),0)</f>
        <v>20.5</v>
      </c>
      <c r="N8" s="25">
        <f>+IFERROR(VLOOKUP(B8,'ใบลงเวลา'!$B$7:$AL$21,36,0),0)</f>
        <v>0.5</v>
      </c>
      <c r="O8" s="25">
        <f>+IFERROR(VLOOKUP(B8,'ใบลงเวลา'!$B$7:$AL$21,37,0),0)</f>
        <v>1</v>
      </c>
      <c r="P8" s="25">
        <f t="shared" si="2"/>
        <v>12113.63636</v>
      </c>
      <c r="Q8" s="25">
        <f t="shared" si="3"/>
        <v>886.3636364</v>
      </c>
      <c r="R8" s="25">
        <f>+SUMIFS('เงินเดือน KPI'!$F$4:$F$10,'เงินเดือน KPI'!$A$4:$A$10,'ตารางเงินเดือน'!B8)</f>
        <v>0</v>
      </c>
      <c r="S8" s="25">
        <f t="shared" si="4"/>
        <v>13000</v>
      </c>
      <c r="T8" s="17"/>
      <c r="U8" s="17"/>
    </row>
    <row r="9" ht="19.5" customHeight="1">
      <c r="A9" s="17">
        <f t="shared" si="5"/>
        <v>3</v>
      </c>
      <c r="B9" s="51" t="s">
        <v>59</v>
      </c>
      <c r="C9" s="58" t="s">
        <v>60</v>
      </c>
      <c r="D9" s="58" t="s">
        <v>61</v>
      </c>
      <c r="E9" s="87">
        <v>22.0</v>
      </c>
      <c r="F9" s="60" t="s">
        <v>13</v>
      </c>
      <c r="G9" s="25">
        <f t="shared" si="1"/>
        <v>1000</v>
      </c>
      <c r="H9" s="25"/>
      <c r="I9" s="25" t="str">
        <f>+IFERROR(VLOOKUP(F9,'บันไดเงินเดือน'!$A$4:$H$15,5,0),0)</f>
        <v/>
      </c>
      <c r="J9" s="25">
        <f>+IFERROR(VLOOKUP(F9,'บันไดเงินเดือน'!$A$4:$H$15,6,0),0)</f>
        <v>500</v>
      </c>
      <c r="K9" s="25" t="str">
        <f>+IFERROR(VLOOKUP(F9,'บันไดเงินเดือน'!$A$4:$H$15,7,0),0)</f>
        <v/>
      </c>
      <c r="L9" s="25">
        <f>+IFERROR(VLOOKUP(F9,'บันไดเงินเดือน'!$A$4:$H$15,8,0),0)</f>
        <v>500</v>
      </c>
      <c r="M9" s="25">
        <f>+IFERROR(VLOOKUP(B9,'ใบลงเวลา'!$B$7:$AL$21,35,0),0)</f>
        <v>17.5</v>
      </c>
      <c r="N9" s="25">
        <f>+IFERROR(VLOOKUP(B9,'ใบลงเวลา'!$B$7:$AL$21,36,0),0)</f>
        <v>1</v>
      </c>
      <c r="O9" s="25">
        <f>+IFERROR(VLOOKUP(B9,'ใบลงเวลา'!$B$7:$AL$21,37,0),0)</f>
        <v>1</v>
      </c>
      <c r="P9" s="25">
        <f t="shared" si="2"/>
        <v>795.4545455</v>
      </c>
      <c r="Q9" s="25">
        <f t="shared" si="3"/>
        <v>90.90909091</v>
      </c>
      <c r="R9" s="25">
        <f>+SUMIFS('เงินเดือน KPI'!$F$4:$F$10,'เงินเดือน KPI'!$A$4:$A$10,'ตารางเงินเดือน'!B9)</f>
        <v>0</v>
      </c>
      <c r="S9" s="25">
        <f t="shared" si="4"/>
        <v>886.3636364</v>
      </c>
      <c r="T9" s="17"/>
      <c r="U9" s="17"/>
    </row>
    <row r="10" ht="19.5" customHeight="1">
      <c r="A10" s="17">
        <f t="shared" si="5"/>
        <v>4</v>
      </c>
      <c r="B10" s="51" t="s">
        <v>64</v>
      </c>
      <c r="C10" s="58" t="s">
        <v>65</v>
      </c>
      <c r="D10" s="58" t="s">
        <v>66</v>
      </c>
      <c r="E10" s="87">
        <v>22.0</v>
      </c>
      <c r="F10" s="60" t="s">
        <v>25</v>
      </c>
      <c r="G10" s="25">
        <f t="shared" si="1"/>
        <v>9000</v>
      </c>
      <c r="H10" s="25"/>
      <c r="I10" s="25">
        <f>+IFERROR(VLOOKUP(F10,'บันไดเงินเดือน'!$A$4:$H$15,5,0),0)</f>
        <v>730</v>
      </c>
      <c r="J10" s="25">
        <f>+IFERROR(VLOOKUP(F10,'บันไดเงินเดือน'!$A$4:$H$15,6,0),0)</f>
        <v>500</v>
      </c>
      <c r="K10" s="25">
        <f>+IFERROR(VLOOKUP(F10,'บันไดเงินเดือน'!$A$4:$H$15,7,0),0)</f>
        <v>400</v>
      </c>
      <c r="L10" s="25">
        <f>+IFERROR(VLOOKUP(F10,'บันไดเงินเดือน'!$A$4:$H$15,8,0),0)</f>
        <v>7370</v>
      </c>
      <c r="M10" s="25">
        <f>+IFERROR(VLOOKUP(B10,'ใบลงเวลา'!$B$7:$AL$21,35,0),0)</f>
        <v>21</v>
      </c>
      <c r="N10" s="25">
        <f>+IFERROR(VLOOKUP(B10,'ใบลงเวลา'!$B$7:$AL$21,36,0),0)</f>
        <v>0</v>
      </c>
      <c r="O10" s="25">
        <f>+IFERROR(VLOOKUP(B10,'ใบลงเวลา'!$B$7:$AL$21,37,0),0)</f>
        <v>1</v>
      </c>
      <c r="P10" s="25">
        <f t="shared" si="2"/>
        <v>8590.909091</v>
      </c>
      <c r="Q10" s="25">
        <f t="shared" si="3"/>
        <v>409.0909091</v>
      </c>
      <c r="R10" s="25">
        <f>+SUMIFS('เงินเดือน KPI'!$F$4:$F$10,'เงินเดือน KPI'!$A$4:$A$10,'ตารางเงินเดือน'!B10)</f>
        <v>0</v>
      </c>
      <c r="S10" s="25">
        <f t="shared" si="4"/>
        <v>9000</v>
      </c>
      <c r="T10" s="17"/>
      <c r="U10" s="17"/>
    </row>
    <row r="11" ht="19.5" customHeight="1">
      <c r="A11" s="17">
        <f t="shared" si="5"/>
        <v>5</v>
      </c>
      <c r="B11" s="51" t="s">
        <v>67</v>
      </c>
      <c r="C11" s="57" t="s">
        <v>68</v>
      </c>
      <c r="D11" s="57" t="s">
        <v>69</v>
      </c>
      <c r="E11" s="87">
        <v>22.0</v>
      </c>
      <c r="F11" s="60" t="s">
        <v>15</v>
      </c>
      <c r="G11" s="25">
        <f t="shared" si="1"/>
        <v>2000</v>
      </c>
      <c r="H11" s="25"/>
      <c r="I11" s="25">
        <f>+IFERROR(VLOOKUP(F11,'บันไดเงินเดือน'!$A$4:$H$15,5,0),0)</f>
        <v>730</v>
      </c>
      <c r="J11" s="25">
        <f>+IFERROR(VLOOKUP(F11,'บันไดเงินเดือน'!$A$4:$H$15,6,0),0)</f>
        <v>500</v>
      </c>
      <c r="K11" s="25" t="str">
        <f>+IFERROR(VLOOKUP(F11,'บันไดเงินเดือน'!$A$4:$H$15,7,0),0)</f>
        <v/>
      </c>
      <c r="L11" s="25">
        <f>+IFERROR(VLOOKUP(F11,'บันไดเงินเดือน'!$A$4:$H$15,8,0),0)</f>
        <v>770</v>
      </c>
      <c r="M11" s="25">
        <f>+IFERROR(VLOOKUP(B11,'ใบลงเวลา'!$B$7:$AL$21,35,0),0)</f>
        <v>21</v>
      </c>
      <c r="N11" s="25">
        <f>+IFERROR(VLOOKUP(B11,'ใบลงเวลา'!$B$7:$AL$21,36,0),0)</f>
        <v>0</v>
      </c>
      <c r="O11" s="25">
        <f>+IFERROR(VLOOKUP(B11,'ใบลงเวลา'!$B$7:$AL$21,37,0),0)</f>
        <v>1</v>
      </c>
      <c r="P11" s="25">
        <f t="shared" si="2"/>
        <v>1909.090909</v>
      </c>
      <c r="Q11" s="25">
        <f t="shared" si="3"/>
        <v>90.90909091</v>
      </c>
      <c r="R11" s="25">
        <f>+SUMIFS('เงินเดือน KPI'!$F$4:$F$10,'เงินเดือน KPI'!$A$4:$A$10,'ตารางเงินเดือน'!B11)</f>
        <v>0</v>
      </c>
      <c r="S11" s="25">
        <f t="shared" si="4"/>
        <v>2000</v>
      </c>
      <c r="T11" s="17"/>
      <c r="U11" s="17"/>
    </row>
    <row r="12" ht="19.5" customHeight="1">
      <c r="A12" s="17">
        <f t="shared" si="5"/>
        <v>6</v>
      </c>
      <c r="B12" s="51" t="s">
        <v>70</v>
      </c>
      <c r="C12" s="57" t="s">
        <v>71</v>
      </c>
      <c r="D12" s="57" t="s">
        <v>69</v>
      </c>
      <c r="E12" s="87">
        <v>22.0</v>
      </c>
      <c r="F12" s="60" t="s">
        <v>13</v>
      </c>
      <c r="G12" s="25">
        <f t="shared" si="1"/>
        <v>1000</v>
      </c>
      <c r="H12" s="25"/>
      <c r="I12" s="25" t="str">
        <f>+IFERROR(VLOOKUP(F12,'บันไดเงินเดือน'!$A$4:$H$15,5,0),0)</f>
        <v/>
      </c>
      <c r="J12" s="25">
        <f>+IFERROR(VLOOKUP(F12,'บันไดเงินเดือน'!$A$4:$H$15,6,0),0)</f>
        <v>500</v>
      </c>
      <c r="K12" s="25" t="str">
        <f>+IFERROR(VLOOKUP(F12,'บันไดเงินเดือน'!$A$4:$H$15,7,0),0)</f>
        <v/>
      </c>
      <c r="L12" s="25">
        <f>+IFERROR(VLOOKUP(F12,'บันไดเงินเดือน'!$A$4:$H$15,8,0),0)</f>
        <v>500</v>
      </c>
      <c r="M12" s="25">
        <f>+IFERROR(VLOOKUP(B12,'ใบลงเวลา'!$B$7:$AL$21,35,0),0)</f>
        <v>21</v>
      </c>
      <c r="N12" s="25">
        <f>+IFERROR(VLOOKUP(B12,'ใบลงเวลา'!$B$7:$AL$21,36,0),0)</f>
        <v>0</v>
      </c>
      <c r="O12" s="25">
        <f>+IFERROR(VLOOKUP(B12,'ใบลงเวลา'!$B$7:$AL$21,37,0),0)</f>
        <v>1</v>
      </c>
      <c r="P12" s="25">
        <f t="shared" si="2"/>
        <v>954.5454545</v>
      </c>
      <c r="Q12" s="25">
        <f t="shared" si="3"/>
        <v>45.45454545</v>
      </c>
      <c r="R12" s="25">
        <f>+SUMIFS('เงินเดือน KPI'!$F$4:$F$10,'เงินเดือน KPI'!$A$4:$A$10,'ตารางเงินเดือน'!B12)</f>
        <v>0</v>
      </c>
      <c r="S12" s="25">
        <f t="shared" si="4"/>
        <v>1000</v>
      </c>
      <c r="T12" s="17"/>
      <c r="U12" s="17"/>
    </row>
    <row r="13" ht="19.5" customHeight="1">
      <c r="A13" s="17">
        <f t="shared" si="5"/>
        <v>7</v>
      </c>
      <c r="B13" s="51" t="s">
        <v>72</v>
      </c>
      <c r="C13" s="57" t="s">
        <v>73</v>
      </c>
      <c r="D13" s="57" t="s">
        <v>74</v>
      </c>
      <c r="E13" s="87">
        <v>22.0</v>
      </c>
      <c r="F13" s="60" t="s">
        <v>27</v>
      </c>
      <c r="G13" s="25">
        <f t="shared" si="1"/>
        <v>11000</v>
      </c>
      <c r="H13" s="25"/>
      <c r="I13" s="25">
        <f>+IFERROR(VLOOKUP(F13,'บันไดเงินเดือน'!$A$4:$H$15,5,0),0)</f>
        <v>730</v>
      </c>
      <c r="J13" s="25">
        <f>+IFERROR(VLOOKUP(F13,'บันไดเงินเดือน'!$A$4:$H$15,6,0),0)</f>
        <v>500</v>
      </c>
      <c r="K13" s="25">
        <f>+IFERROR(VLOOKUP(F13,'บันไดเงินเดือน'!$A$4:$H$15,7,0),0)</f>
        <v>400</v>
      </c>
      <c r="L13" s="25">
        <f>+IFERROR(VLOOKUP(F13,'บันไดเงินเดือน'!$A$4:$H$15,8,0),0)</f>
        <v>9370</v>
      </c>
      <c r="M13" s="25">
        <f>+IFERROR(VLOOKUP(B13,'ใบลงเวลา'!$B$7:$AL$21,35,0),0)</f>
        <v>21</v>
      </c>
      <c r="N13" s="25">
        <f>+IFERROR(VLOOKUP(B13,'ใบลงเวลา'!$B$7:$AL$21,36,0),0)</f>
        <v>0</v>
      </c>
      <c r="O13" s="25">
        <f>+IFERROR(VLOOKUP(B13,'ใบลงเวลา'!$B$7:$AL$21,37,0),0)</f>
        <v>1</v>
      </c>
      <c r="P13" s="25">
        <f t="shared" si="2"/>
        <v>10500</v>
      </c>
      <c r="Q13" s="25">
        <f t="shared" si="3"/>
        <v>500</v>
      </c>
      <c r="R13" s="25">
        <f>+SUMIFS('เงินเดือน KPI'!$F$4:$F$10,'เงินเดือน KPI'!$A$4:$A$10,'ตารางเงินเดือน'!B13)</f>
        <v>34040</v>
      </c>
      <c r="S13" s="25">
        <f t="shared" si="4"/>
        <v>45040</v>
      </c>
      <c r="T13" s="17"/>
      <c r="U13" s="17"/>
    </row>
    <row r="14" ht="19.5" customHeight="1">
      <c r="A14" s="17">
        <f t="shared" si="5"/>
        <v>8</v>
      </c>
      <c r="B14" s="51" t="s">
        <v>75</v>
      </c>
      <c r="C14" s="61" t="s">
        <v>76</v>
      </c>
      <c r="D14" s="61" t="s">
        <v>77</v>
      </c>
      <c r="E14" s="87">
        <v>22.0</v>
      </c>
      <c r="F14" s="60" t="s">
        <v>17</v>
      </c>
      <c r="G14" s="25">
        <f t="shared" si="1"/>
        <v>3000</v>
      </c>
      <c r="H14" s="25"/>
      <c r="I14" s="25">
        <f>+IFERROR(VLOOKUP(F14,'บันไดเงินเดือน'!$A$4:$H$15,5,0),0)</f>
        <v>730</v>
      </c>
      <c r="J14" s="25">
        <f>+IFERROR(VLOOKUP(F14,'บันไดเงินเดือน'!$A$4:$H$15,6,0),0)</f>
        <v>500</v>
      </c>
      <c r="K14" s="25">
        <f>+IFERROR(VLOOKUP(F14,'บันไดเงินเดือน'!$A$4:$H$15,7,0),0)</f>
        <v>400</v>
      </c>
      <c r="L14" s="25">
        <f>+IFERROR(VLOOKUP(F14,'บันไดเงินเดือน'!$A$4:$H$15,8,0),0)</f>
        <v>1370</v>
      </c>
      <c r="M14" s="25">
        <f>+IFERROR(VLOOKUP(B14,'ใบลงเวลา'!$B$7:$AL$21,35,0),0)</f>
        <v>21</v>
      </c>
      <c r="N14" s="25">
        <f>+IFERROR(VLOOKUP(B14,'ใบลงเวลา'!$B$7:$AL$21,36,0),0)</f>
        <v>0</v>
      </c>
      <c r="O14" s="25">
        <f>+IFERROR(VLOOKUP(B14,'ใบลงเวลา'!$B$7:$AL$21,37,0),0)</f>
        <v>1</v>
      </c>
      <c r="P14" s="25">
        <f t="shared" si="2"/>
        <v>2863.636364</v>
      </c>
      <c r="Q14" s="25">
        <f t="shared" si="3"/>
        <v>136.3636364</v>
      </c>
      <c r="R14" s="25">
        <f>+SUMIFS('เงินเดือน KPI'!$F$4:$F$10,'เงินเดือน KPI'!$A$4:$A$10,'ตารางเงินเดือน'!B14)</f>
        <v>0</v>
      </c>
      <c r="S14" s="25">
        <f t="shared" si="4"/>
        <v>3000</v>
      </c>
      <c r="T14" s="17"/>
      <c r="U14" s="17"/>
    </row>
    <row r="15" ht="19.5" customHeight="1">
      <c r="A15" s="17">
        <f t="shared" si="5"/>
        <v>9</v>
      </c>
      <c r="B15" s="51" t="s">
        <v>78</v>
      </c>
      <c r="C15" s="57" t="s">
        <v>79</v>
      </c>
      <c r="D15" s="61" t="s">
        <v>80</v>
      </c>
      <c r="E15" s="87">
        <v>22.0</v>
      </c>
      <c r="F15" s="60" t="s">
        <v>11</v>
      </c>
      <c r="G15" s="25">
        <f t="shared" si="1"/>
        <v>500</v>
      </c>
      <c r="H15" s="25"/>
      <c r="I15" s="25" t="str">
        <f>+IFERROR(VLOOKUP(F15,'บันไดเงินเดือน'!$A$4:$H$15,5,0),0)</f>
        <v/>
      </c>
      <c r="J15" s="25" t="str">
        <f>+IFERROR(VLOOKUP(F15,'บันไดเงินเดือน'!$A$4:$H$15,6,0),0)</f>
        <v/>
      </c>
      <c r="K15" s="25" t="str">
        <f>+IFERROR(VLOOKUP(F15,'บันไดเงินเดือน'!$A$4:$H$15,7,0),0)</f>
        <v/>
      </c>
      <c r="L15" s="25">
        <f>+IFERROR(VLOOKUP(F15,'บันไดเงินเดือน'!$A$4:$H$15,8,0),0)</f>
        <v>500</v>
      </c>
      <c r="M15" s="25">
        <f>+IFERROR(VLOOKUP(B15,'ใบลงเวลา'!$B$7:$AL$21,35,0),0)</f>
        <v>21</v>
      </c>
      <c r="N15" s="25">
        <f>+IFERROR(VLOOKUP(B15,'ใบลงเวลา'!$B$7:$AL$21,36,0),0)</f>
        <v>0</v>
      </c>
      <c r="O15" s="25">
        <f>+IFERROR(VLOOKUP(B15,'ใบลงเวลา'!$B$7:$AL$21,37,0),0)</f>
        <v>1</v>
      </c>
      <c r="P15" s="25">
        <f t="shared" si="2"/>
        <v>477.2727273</v>
      </c>
      <c r="Q15" s="25">
        <f t="shared" si="3"/>
        <v>22.72727273</v>
      </c>
      <c r="R15" s="25">
        <f>+SUMIFS('เงินเดือน KPI'!$F$4:$F$10,'เงินเดือน KPI'!$A$4:$A$10,'ตารางเงินเดือน'!B15)</f>
        <v>0</v>
      </c>
      <c r="S15" s="25">
        <f t="shared" si="4"/>
        <v>500</v>
      </c>
      <c r="T15" s="17"/>
      <c r="U15" s="17"/>
    </row>
    <row r="16" ht="19.5" customHeight="1">
      <c r="A16" s="17">
        <f t="shared" si="5"/>
        <v>10</v>
      </c>
      <c r="B16" s="51" t="s">
        <v>81</v>
      </c>
      <c r="C16" s="62" t="s">
        <v>82</v>
      </c>
      <c r="D16" s="61" t="s">
        <v>80</v>
      </c>
      <c r="E16" s="87">
        <v>22.0</v>
      </c>
      <c r="F16" s="60" t="s">
        <v>13</v>
      </c>
      <c r="G16" s="25">
        <f t="shared" si="1"/>
        <v>1000</v>
      </c>
      <c r="H16" s="25"/>
      <c r="I16" s="25" t="str">
        <f>+IFERROR(VLOOKUP(F16,'บันไดเงินเดือน'!$A$4:$H$15,5,0),0)</f>
        <v/>
      </c>
      <c r="J16" s="25">
        <f>+IFERROR(VLOOKUP(F16,'บันไดเงินเดือน'!$A$4:$H$15,6,0),0)</f>
        <v>500</v>
      </c>
      <c r="K16" s="25" t="str">
        <f>+IFERROR(VLOOKUP(F16,'บันไดเงินเดือน'!$A$4:$H$15,7,0),0)</f>
        <v/>
      </c>
      <c r="L16" s="25">
        <f>+IFERROR(VLOOKUP(F16,'บันไดเงินเดือน'!$A$4:$H$15,8,0),0)</f>
        <v>500</v>
      </c>
      <c r="M16" s="25">
        <f>+IFERROR(VLOOKUP(B16,'ใบลงเวลา'!$B$7:$AL$21,35,0),0)</f>
        <v>21</v>
      </c>
      <c r="N16" s="25">
        <f>+IFERROR(VLOOKUP(B16,'ใบลงเวลา'!$B$7:$AL$21,36,0),0)</f>
        <v>0</v>
      </c>
      <c r="O16" s="25">
        <f>+IFERROR(VLOOKUP(B16,'ใบลงเวลา'!$B$7:$AL$21,37,0),0)</f>
        <v>1</v>
      </c>
      <c r="P16" s="25">
        <f t="shared" si="2"/>
        <v>954.5454545</v>
      </c>
      <c r="Q16" s="25">
        <f t="shared" si="3"/>
        <v>45.45454545</v>
      </c>
      <c r="R16" s="25">
        <f>+SUMIFS('เงินเดือน KPI'!$F$4:$F$10,'เงินเดือน KPI'!$A$4:$A$10,'ตารางเงินเดือน'!B16)</f>
        <v>0</v>
      </c>
      <c r="S16" s="25">
        <f t="shared" si="4"/>
        <v>1000</v>
      </c>
      <c r="T16" s="17"/>
      <c r="U16" s="17"/>
    </row>
    <row r="17" ht="19.5" customHeight="1">
      <c r="A17" s="17">
        <f t="shared" si="5"/>
        <v>11</v>
      </c>
      <c r="B17" s="51" t="s">
        <v>83</v>
      </c>
      <c r="C17" s="58" t="s">
        <v>84</v>
      </c>
      <c r="D17" s="61" t="s">
        <v>80</v>
      </c>
      <c r="E17" s="87">
        <v>22.0</v>
      </c>
      <c r="F17" s="60" t="s">
        <v>9</v>
      </c>
      <c r="G17" s="25">
        <f t="shared" si="1"/>
        <v>0</v>
      </c>
      <c r="H17" s="25"/>
      <c r="I17" s="25" t="str">
        <f>+IFERROR(VLOOKUP(F17,'บันไดเงินเดือน'!$A$4:$H$15,5,0),0)</f>
        <v/>
      </c>
      <c r="J17" s="25" t="str">
        <f>+IFERROR(VLOOKUP(F17,'บันไดเงินเดือน'!$A$4:$H$15,6,0),0)</f>
        <v/>
      </c>
      <c r="K17" s="25" t="str">
        <f>+IFERROR(VLOOKUP(F17,'บันไดเงินเดือน'!$A$4:$H$15,7,0),0)</f>
        <v/>
      </c>
      <c r="L17" s="25" t="str">
        <f>+IFERROR(VLOOKUP(F17,'บันไดเงินเดือน'!$A$4:$H$15,8,0),0)</f>
        <v/>
      </c>
      <c r="M17" s="25">
        <f>+IFERROR(VLOOKUP(B17,'ใบลงเวลา'!$B$7:$AL$21,35,0),0)</f>
        <v>21</v>
      </c>
      <c r="N17" s="25">
        <f>+IFERROR(VLOOKUP(B17,'ใบลงเวลา'!$B$7:$AL$21,36,0),0)</f>
        <v>0</v>
      </c>
      <c r="O17" s="25">
        <f>+IFERROR(VLOOKUP(B17,'ใบลงเวลา'!$B$7:$AL$21,37,0),0)</f>
        <v>1</v>
      </c>
      <c r="P17" s="25">
        <f t="shared" si="2"/>
        <v>0</v>
      </c>
      <c r="Q17" s="25">
        <f t="shared" si="3"/>
        <v>0</v>
      </c>
      <c r="R17" s="25">
        <f>+SUMIFS('เงินเดือน KPI'!$F$4:$F$10,'เงินเดือน KPI'!$A$4:$A$10,'ตารางเงินเดือน'!B17)</f>
        <v>0</v>
      </c>
      <c r="S17" s="25">
        <f t="shared" si="4"/>
        <v>0</v>
      </c>
      <c r="T17" s="17"/>
      <c r="U17" s="17"/>
    </row>
    <row r="18" ht="19.5" customHeight="1">
      <c r="A18" s="17">
        <f t="shared" si="5"/>
        <v>12</v>
      </c>
      <c r="B18" s="51" t="s">
        <v>85</v>
      </c>
      <c r="C18" s="57" t="s">
        <v>86</v>
      </c>
      <c r="D18" s="61" t="s">
        <v>80</v>
      </c>
      <c r="E18" s="87">
        <v>22.0</v>
      </c>
      <c r="F18" s="60" t="s">
        <v>9</v>
      </c>
      <c r="G18" s="25">
        <f t="shared" si="1"/>
        <v>0</v>
      </c>
      <c r="H18" s="25"/>
      <c r="I18" s="25" t="str">
        <f>+IFERROR(VLOOKUP(F18,'บันไดเงินเดือน'!$A$4:$H$15,5,0),0)</f>
        <v/>
      </c>
      <c r="J18" s="25" t="str">
        <f>+IFERROR(VLOOKUP(F18,'บันไดเงินเดือน'!$A$4:$H$15,6,0),0)</f>
        <v/>
      </c>
      <c r="K18" s="25" t="str">
        <f>+IFERROR(VLOOKUP(F18,'บันไดเงินเดือน'!$A$4:$H$15,7,0),0)</f>
        <v/>
      </c>
      <c r="L18" s="25" t="str">
        <f>+IFERROR(VLOOKUP(F18,'บันไดเงินเดือน'!$A$4:$H$15,8,0),0)</f>
        <v/>
      </c>
      <c r="M18" s="25">
        <f>+IFERROR(VLOOKUP(B18,'ใบลงเวลา'!$B$7:$AL$21,35,0),0)</f>
        <v>21</v>
      </c>
      <c r="N18" s="25">
        <f>+IFERROR(VLOOKUP(B18,'ใบลงเวลา'!$B$7:$AL$21,36,0),0)</f>
        <v>0</v>
      </c>
      <c r="O18" s="25">
        <f>+IFERROR(VLOOKUP(B18,'ใบลงเวลา'!$B$7:$AL$21,37,0),0)</f>
        <v>1</v>
      </c>
      <c r="P18" s="25">
        <f t="shared" si="2"/>
        <v>0</v>
      </c>
      <c r="Q18" s="25">
        <f t="shared" si="3"/>
        <v>0</v>
      </c>
      <c r="R18" s="25">
        <f>+SUMIFS('เงินเดือน KPI'!$F$4:$F$10,'เงินเดือน KPI'!$A$4:$A$10,'ตารางเงินเดือน'!B18)</f>
        <v>500</v>
      </c>
      <c r="S18" s="25">
        <f t="shared" si="4"/>
        <v>500</v>
      </c>
      <c r="T18" s="17"/>
      <c r="U18" s="17"/>
    </row>
    <row r="19" ht="19.5" customHeight="1">
      <c r="A19" s="17">
        <f t="shared" si="5"/>
        <v>13</v>
      </c>
      <c r="B19" s="51" t="s">
        <v>87</v>
      </c>
      <c r="C19" s="57" t="s">
        <v>88</v>
      </c>
      <c r="D19" s="61" t="s">
        <v>80</v>
      </c>
      <c r="E19" s="87">
        <v>22.0</v>
      </c>
      <c r="F19" s="60" t="s">
        <v>9</v>
      </c>
      <c r="G19" s="25">
        <f t="shared" si="1"/>
        <v>0</v>
      </c>
      <c r="H19" s="25"/>
      <c r="I19" s="25" t="str">
        <f>+IFERROR(VLOOKUP(F19,'บันไดเงินเดือน'!$A$4:$H$15,5,0),0)</f>
        <v/>
      </c>
      <c r="J19" s="25" t="str">
        <f>+IFERROR(VLOOKUP(F19,'บันไดเงินเดือน'!$A$4:$H$15,6,0),0)</f>
        <v/>
      </c>
      <c r="K19" s="25" t="str">
        <f>+IFERROR(VLOOKUP(F19,'บันไดเงินเดือน'!$A$4:$H$15,7,0),0)</f>
        <v/>
      </c>
      <c r="L19" s="25" t="str">
        <f>+IFERROR(VLOOKUP(F19,'บันไดเงินเดือน'!$A$4:$H$15,8,0),0)</f>
        <v/>
      </c>
      <c r="M19" s="25">
        <f>+IFERROR(VLOOKUP(B19,'ใบลงเวลา'!$B$7:$AL$21,35,0),0)</f>
        <v>21</v>
      </c>
      <c r="N19" s="25">
        <f>+IFERROR(VLOOKUP(B19,'ใบลงเวลา'!$B$7:$AL$21,36,0),0)</f>
        <v>0</v>
      </c>
      <c r="O19" s="25">
        <f>+IFERROR(VLOOKUP(B19,'ใบลงเวลา'!$B$7:$AL$21,37,0),0)</f>
        <v>1</v>
      </c>
      <c r="P19" s="25">
        <f t="shared" si="2"/>
        <v>0</v>
      </c>
      <c r="Q19" s="25">
        <f t="shared" si="3"/>
        <v>0</v>
      </c>
      <c r="R19" s="25">
        <f>+SUMIFS('เงินเดือน KPI'!$F$4:$F$10,'เงินเดือน KPI'!$A$4:$A$10,'ตารางเงินเดือน'!B19)</f>
        <v>0</v>
      </c>
      <c r="S19" s="25">
        <f t="shared" si="4"/>
        <v>0</v>
      </c>
      <c r="T19" s="17"/>
      <c r="U19" s="17"/>
    </row>
    <row r="20" ht="19.5" customHeight="1">
      <c r="A20" s="17">
        <f t="shared" si="5"/>
        <v>14</v>
      </c>
      <c r="B20" s="51" t="s">
        <v>89</v>
      </c>
      <c r="C20" s="58" t="s">
        <v>90</v>
      </c>
      <c r="D20" s="57" t="s">
        <v>91</v>
      </c>
      <c r="E20" s="87">
        <v>22.0</v>
      </c>
      <c r="F20" s="60" t="s">
        <v>11</v>
      </c>
      <c r="G20" s="25">
        <f t="shared" si="1"/>
        <v>500</v>
      </c>
      <c r="H20" s="25"/>
      <c r="I20" s="25" t="str">
        <f>+IFERROR(VLOOKUP(F20,'บันไดเงินเดือน'!$A$4:$H$15,5,0),0)</f>
        <v/>
      </c>
      <c r="J20" s="25" t="str">
        <f>+IFERROR(VLOOKUP(F20,'บันไดเงินเดือน'!$A$4:$H$15,6,0),0)</f>
        <v/>
      </c>
      <c r="K20" s="25" t="str">
        <f>+IFERROR(VLOOKUP(F20,'บันไดเงินเดือน'!$A$4:$H$15,7,0),0)</f>
        <v/>
      </c>
      <c r="L20" s="25">
        <f>+IFERROR(VLOOKUP(F20,'บันไดเงินเดือน'!$A$4:$H$15,8,0),0)</f>
        <v>500</v>
      </c>
      <c r="M20" s="25">
        <f>+IFERROR(VLOOKUP(B20,'ใบลงเวลา'!$B$7:$AL$21,35,0),0)</f>
        <v>21</v>
      </c>
      <c r="N20" s="25">
        <f>+IFERROR(VLOOKUP(B20,'ใบลงเวลา'!$B$7:$AL$21,36,0),0)</f>
        <v>0</v>
      </c>
      <c r="O20" s="25">
        <f>+IFERROR(VLOOKUP(B20,'ใบลงเวลา'!$B$7:$AL$21,37,0),0)</f>
        <v>1</v>
      </c>
      <c r="P20" s="25">
        <f t="shared" si="2"/>
        <v>477.2727273</v>
      </c>
      <c r="Q20" s="25">
        <f t="shared" si="3"/>
        <v>22.72727273</v>
      </c>
      <c r="R20" s="25">
        <f>+SUMIFS('เงินเดือน KPI'!$F$4:$F$10,'เงินเดือน KPI'!$A$4:$A$10,'ตารางเงินเดือน'!B20)</f>
        <v>0</v>
      </c>
      <c r="S20" s="25">
        <f t="shared" si="4"/>
        <v>500</v>
      </c>
      <c r="T20" s="17"/>
      <c r="U20" s="17"/>
    </row>
    <row r="21" ht="15.75" customHeight="1">
      <c r="A21" s="89"/>
      <c r="B21" s="89"/>
      <c r="C21" s="89"/>
      <c r="D21" s="57"/>
      <c r="E21" s="90"/>
      <c r="F21" s="90"/>
      <c r="G21" s="91"/>
      <c r="H21" s="91"/>
      <c r="I21" s="91"/>
      <c r="J21" s="91"/>
      <c r="K21" s="91"/>
      <c r="L21" s="91"/>
      <c r="M21" s="92">
        <f t="shared" ref="M21:S21" si="6">SUM(M7:M20)</f>
        <v>286</v>
      </c>
      <c r="N21" s="92">
        <f t="shared" si="6"/>
        <v>5.5</v>
      </c>
      <c r="O21" s="92">
        <f t="shared" si="6"/>
        <v>14</v>
      </c>
      <c r="P21" s="92">
        <f t="shared" si="6"/>
        <v>58954.54545</v>
      </c>
      <c r="Q21" s="92">
        <f t="shared" si="6"/>
        <v>7931.818182</v>
      </c>
      <c r="R21" s="92">
        <f t="shared" si="6"/>
        <v>34540</v>
      </c>
      <c r="S21" s="92">
        <f t="shared" si="6"/>
        <v>101426.3636</v>
      </c>
      <c r="T21" s="89"/>
      <c r="U21" s="89"/>
    </row>
    <row r="22" ht="15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 t="b">
        <f>M21='ใบลงเวลา'!AJ22</f>
        <v>1</v>
      </c>
      <c r="N22" s="17" t="b">
        <f>N21='ใบลงเวลา'!AK22</f>
        <v>1</v>
      </c>
      <c r="O22" s="17" t="b">
        <f>O21='ใบลงเวลา'!AL22</f>
        <v>1</v>
      </c>
      <c r="P22" s="17"/>
      <c r="Q22" s="17"/>
      <c r="R22" s="17" t="b">
        <f>+R21='เงินเดือน KPI'!F11</f>
        <v>1</v>
      </c>
      <c r="S22" s="17"/>
      <c r="T22" s="17"/>
      <c r="U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</row>
    <row r="989" ht="15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</row>
    <row r="990" ht="15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</row>
    <row r="991" ht="15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</row>
    <row r="992" ht="15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</row>
    <row r="993" ht="15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</row>
    <row r="994" ht="15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</row>
    <row r="995" ht="15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</row>
    <row r="996" ht="15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</row>
    <row r="997" ht="15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</row>
    <row r="998" ht="15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</row>
    <row r="999" ht="15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</row>
    <row r="1000" ht="15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</row>
  </sheetData>
  <mergeCells count="23">
    <mergeCell ref="A1:G1"/>
    <mergeCell ref="A2:G2"/>
    <mergeCell ref="A4:A6"/>
    <mergeCell ref="B4:B6"/>
    <mergeCell ref="C4:C6"/>
    <mergeCell ref="D4:D6"/>
    <mergeCell ref="E4:E6"/>
    <mergeCell ref="Q4:Q6"/>
    <mergeCell ref="R4:R6"/>
    <mergeCell ref="S4:S6"/>
    <mergeCell ref="I5:I6"/>
    <mergeCell ref="J5:J6"/>
    <mergeCell ref="L4:L6"/>
    <mergeCell ref="M5:M6"/>
    <mergeCell ref="N5:N6"/>
    <mergeCell ref="O5:O6"/>
    <mergeCell ref="F4:F6"/>
    <mergeCell ref="G4:G6"/>
    <mergeCell ref="H4:H6"/>
    <mergeCell ref="I4:K4"/>
    <mergeCell ref="M4:O4"/>
    <mergeCell ref="P4:P6"/>
    <mergeCell ref="K5:K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4.71"/>
    <col customWidth="1" min="3" max="3" width="19.86"/>
    <col customWidth="1" min="4" max="4" width="15.57"/>
    <col customWidth="1" min="5" max="5" width="10.86"/>
    <col customWidth="1" min="6" max="6" width="14.14"/>
    <col customWidth="1" min="7" max="26" width="8.71"/>
  </cols>
  <sheetData>
    <row r="1" ht="15.0" customHeight="1">
      <c r="A1" s="83" t="s">
        <v>41</v>
      </c>
      <c r="B1" s="83" t="s">
        <v>131</v>
      </c>
      <c r="C1" s="83" t="s">
        <v>2</v>
      </c>
      <c r="D1" s="83" t="s">
        <v>132</v>
      </c>
      <c r="E1" s="83" t="s">
        <v>133</v>
      </c>
      <c r="F1" s="83" t="s">
        <v>122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46"/>
      <c r="B2" s="46"/>
      <c r="C2" s="46"/>
      <c r="D2" s="46"/>
      <c r="E2" s="46"/>
      <c r="F2" s="4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48"/>
      <c r="B3" s="48"/>
      <c r="C3" s="48"/>
      <c r="D3" s="48"/>
      <c r="E3" s="48"/>
      <c r="F3" s="48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51" t="s">
        <v>72</v>
      </c>
      <c r="B4" s="57" t="s">
        <v>73</v>
      </c>
      <c r="C4" s="57" t="s">
        <v>74</v>
      </c>
      <c r="D4" s="25">
        <f>+SUM(D5:D10)</f>
        <v>1480000</v>
      </c>
      <c r="E4" s="93">
        <f t="array" ref="E4">INDEX(KPI!$G$3:$G$17, MATCH(D4, KPI!$E$3:$E$17, 1))</f>
        <v>0.023</v>
      </c>
      <c r="F4" s="25">
        <f t="shared" ref="F4:F10" si="1">+D4*E4</f>
        <v>34040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51" t="s">
        <v>75</v>
      </c>
      <c r="B5" s="61" t="s">
        <v>76</v>
      </c>
      <c r="C5" s="61" t="s">
        <v>77</v>
      </c>
      <c r="D5" s="26">
        <v>150000.0</v>
      </c>
      <c r="E5" s="93">
        <f t="array" ref="E5">INDEX(KPI!$G$3:$G$17, MATCH(D5, KPI!$E$3:$E$17, 1))</f>
        <v>0</v>
      </c>
      <c r="F5" s="25">
        <f t="shared" si="1"/>
        <v>0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51" t="s">
        <v>78</v>
      </c>
      <c r="B6" s="57" t="s">
        <v>79</v>
      </c>
      <c r="C6" s="61" t="s">
        <v>80</v>
      </c>
      <c r="D6" s="26">
        <v>200000.0</v>
      </c>
      <c r="E6" s="93">
        <f t="array" ref="E6">INDEX(KPI!$G$3:$G$17, MATCH(D6, KPI!$E$3:$E$17, 1))</f>
        <v>0</v>
      </c>
      <c r="F6" s="25">
        <f t="shared" si="1"/>
        <v>0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51" t="s">
        <v>81</v>
      </c>
      <c r="B7" s="62" t="s">
        <v>82</v>
      </c>
      <c r="C7" s="61" t="s">
        <v>80</v>
      </c>
      <c r="D7" s="26">
        <v>80000.0</v>
      </c>
      <c r="E7" s="93">
        <f t="array" ref="E7">INDEX(KPI!$G$3:$G$17, MATCH(D7, KPI!$E$3:$E$17, 1))</f>
        <v>0</v>
      </c>
      <c r="F7" s="25">
        <f t="shared" si="1"/>
        <v>0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51" t="s">
        <v>83</v>
      </c>
      <c r="B8" s="58" t="s">
        <v>84</v>
      </c>
      <c r="C8" s="61" t="s">
        <v>80</v>
      </c>
      <c r="D8" s="26">
        <v>300000.0</v>
      </c>
      <c r="E8" s="93">
        <f t="array" ref="E8">INDEX(KPI!$G$3:$G$17, MATCH(D8, KPI!$E$3:$E$17, 1))</f>
        <v>0</v>
      </c>
      <c r="F8" s="25">
        <f t="shared" si="1"/>
        <v>0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51" t="s">
        <v>85</v>
      </c>
      <c r="B9" s="57" t="s">
        <v>86</v>
      </c>
      <c r="C9" s="61" t="s">
        <v>80</v>
      </c>
      <c r="D9" s="26">
        <v>500000.0</v>
      </c>
      <c r="E9" s="93">
        <f t="array" ref="E9">INDEX(KPI!$G$3:$G$17, MATCH(D9, KPI!$E$3:$E$17, 1))</f>
        <v>0.001</v>
      </c>
      <c r="F9" s="25">
        <f t="shared" si="1"/>
        <v>500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51" t="s">
        <v>87</v>
      </c>
      <c r="B10" s="57" t="s">
        <v>88</v>
      </c>
      <c r="C10" s="61" t="s">
        <v>80</v>
      </c>
      <c r="D10" s="26">
        <v>250000.0</v>
      </c>
      <c r="E10" s="93">
        <f t="array" ref="E10">INDEX(KPI!$G$3:$G$17, MATCH(D10, KPI!$E$3:$E$17, 1))</f>
        <v>0</v>
      </c>
      <c r="F10" s="25">
        <f t="shared" si="1"/>
        <v>0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94"/>
      <c r="B11" s="94"/>
      <c r="C11" s="94"/>
      <c r="D11" s="25"/>
      <c r="E11" s="94"/>
      <c r="F11" s="92">
        <f>SUM(F4:F10)</f>
        <v>34540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17"/>
      <c r="B12" s="17"/>
      <c r="C12" s="17"/>
      <c r="D12" s="95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17"/>
      <c r="B13" s="17"/>
      <c r="C13" s="17"/>
      <c r="D13" s="95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17"/>
      <c r="B14" s="17"/>
      <c r="C14" s="17"/>
      <c r="D14" s="95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17"/>
      <c r="B15" s="17"/>
      <c r="C15" s="17"/>
      <c r="D15" s="95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17"/>
      <c r="B16" s="17"/>
      <c r="C16" s="17"/>
      <c r="D16" s="95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17"/>
      <c r="B17" s="17"/>
      <c r="C17" s="17"/>
      <c r="D17" s="95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17"/>
      <c r="B18" s="17"/>
      <c r="C18" s="17"/>
      <c r="D18" s="95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17"/>
      <c r="B19" s="17"/>
      <c r="C19" s="17"/>
      <c r="D19" s="95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7"/>
      <c r="C20" s="17"/>
      <c r="D20" s="95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17"/>
      <c r="C21" s="17"/>
      <c r="D21" s="95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17"/>
      <c r="C22" s="17"/>
      <c r="D22" s="95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17"/>
      <c r="C23" s="17"/>
      <c r="D23" s="95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95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95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95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95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95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95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95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95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95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95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95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95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95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95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95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95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95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95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95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95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95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95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95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95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95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95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95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95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95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95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95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95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95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95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95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95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95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95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95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95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95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95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95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95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95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95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95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95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95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95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95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95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95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95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95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95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95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95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95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95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95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95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95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95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95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95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95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95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95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95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95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95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95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95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95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95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95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95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95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95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95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95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95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95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95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95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95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95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95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95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95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95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95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95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95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95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95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95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95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95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95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95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95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95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95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95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95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95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95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95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95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95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95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95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95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95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95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95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95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95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95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95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95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95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95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95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95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95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95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95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95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95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95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95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95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95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95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95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95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95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95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95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95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95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95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95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95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95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95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95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95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95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95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95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95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95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95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95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95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95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95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95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95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95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95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95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95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95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95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95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95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95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95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95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95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95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95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95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95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95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95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95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95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95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95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95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95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95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95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95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95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95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95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95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95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95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95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95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95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95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95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95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95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95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95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95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95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95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95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95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95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95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95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95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95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95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95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95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95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95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95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95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95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95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95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95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95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95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95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95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95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95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95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95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95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95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95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95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95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95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95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95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95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95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95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95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95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95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95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95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95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95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95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95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95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95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95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95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95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95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95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95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95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95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95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95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95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95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95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95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95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95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95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95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95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95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95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95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95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95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95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95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95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95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95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95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95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95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95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95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95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95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95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95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95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95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95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95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95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95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95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95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95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95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95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95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95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95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95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95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95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95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95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95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95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95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95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95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95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95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95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95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95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95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95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95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95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95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95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95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95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95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95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95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95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95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95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95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95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95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95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95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95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95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95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95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95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95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95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95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95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95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95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95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95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95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95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95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95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95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95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95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95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95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95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95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95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95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95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95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95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95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95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95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95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95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95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95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95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95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95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95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95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95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95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95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95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95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95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95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95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95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95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95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95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95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95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95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95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95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95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95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95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95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95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95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95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95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95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95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95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95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95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95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95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95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95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95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95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95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95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95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95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95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95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95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95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95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95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95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95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95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95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95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95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95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95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95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95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95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95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95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95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95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95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95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95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95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95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95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95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95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95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95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95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95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95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95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95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95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95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95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95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95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95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95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95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95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95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95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95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95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95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95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95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95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95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95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95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95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95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95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95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95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95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95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95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95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95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95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95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95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95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95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95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95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95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95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95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95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95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95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95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95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95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95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95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95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95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95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95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95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95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95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95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95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95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95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95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95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95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95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95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95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95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95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95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95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95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95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95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95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95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95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95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95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95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95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95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95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95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95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95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95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95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95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95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95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95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95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95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95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95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95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95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95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95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95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95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95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95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95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95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95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95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95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95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95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95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95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95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95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95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95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95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95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95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95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95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95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95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95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95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95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95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95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95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95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95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95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95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95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95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95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95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95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95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95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95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95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95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95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95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95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95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95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95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95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95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95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95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95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95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95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95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95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95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95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95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95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95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95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95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95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95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95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95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95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95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95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95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95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95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95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95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95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95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95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95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95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95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95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95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95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95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95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95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95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95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95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95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95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95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95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95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95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95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95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95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95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95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95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95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95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95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95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95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95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95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95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95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95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95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95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95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95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95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95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95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95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95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95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95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95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95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95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95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95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95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95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95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95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95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95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95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95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95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95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95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95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95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95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95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95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95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95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95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95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95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95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95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95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95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95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95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95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95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95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95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95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95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95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95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95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95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95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95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95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95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95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95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95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95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95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95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95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95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95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95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95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95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95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95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95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95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95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95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95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95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95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95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95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95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95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95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95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95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95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95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95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95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95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95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95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95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95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95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95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95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95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95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95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95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95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95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95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95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95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95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95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95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95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95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95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95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95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95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95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95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95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95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95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95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95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95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95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95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95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95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95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95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95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95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95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95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95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95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95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95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95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95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95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95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95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95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95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95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95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95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95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95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95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95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95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95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95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95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95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95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95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95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95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95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95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95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95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95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95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95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95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95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95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95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95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95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95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95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95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95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95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95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95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95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95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95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95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95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95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95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95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95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95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95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95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95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95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95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95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95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95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95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95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95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95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95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95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95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95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95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95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95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95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95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95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95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95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95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95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95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95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95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95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95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95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95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95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95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95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95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95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95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95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95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95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95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95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95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95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95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95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95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95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95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95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95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95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95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95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95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95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95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95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95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95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95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95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95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95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95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95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95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95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95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95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95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95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95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95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95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95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95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95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95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95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95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95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95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95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95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95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95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95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95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95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95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95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95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7"/>
      <c r="C981" s="17"/>
      <c r="D981" s="95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7"/>
      <c r="C982" s="17"/>
      <c r="D982" s="95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7"/>
      <c r="B983" s="17"/>
      <c r="C983" s="17"/>
      <c r="D983" s="95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7"/>
      <c r="B984" s="17"/>
      <c r="C984" s="17"/>
      <c r="D984" s="95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7"/>
      <c r="B985" s="17"/>
      <c r="C985" s="17"/>
      <c r="D985" s="95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7"/>
      <c r="B986" s="17"/>
      <c r="C986" s="17"/>
      <c r="D986" s="95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7"/>
      <c r="B987" s="17"/>
      <c r="C987" s="17"/>
      <c r="D987" s="95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7"/>
      <c r="B988" s="17"/>
      <c r="C988" s="17"/>
      <c r="D988" s="95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7"/>
      <c r="B989" s="17"/>
      <c r="C989" s="17"/>
      <c r="D989" s="95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7"/>
      <c r="B990" s="17"/>
      <c r="C990" s="17"/>
      <c r="D990" s="95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7"/>
      <c r="B991" s="17"/>
      <c r="C991" s="17"/>
      <c r="D991" s="95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7"/>
      <c r="B992" s="17"/>
      <c r="C992" s="17"/>
      <c r="D992" s="95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7"/>
      <c r="B993" s="17"/>
      <c r="C993" s="17"/>
      <c r="D993" s="95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7"/>
      <c r="B994" s="17"/>
      <c r="C994" s="17"/>
      <c r="D994" s="95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7"/>
      <c r="B995" s="17"/>
      <c r="C995" s="17"/>
      <c r="D995" s="95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7"/>
      <c r="B996" s="17"/>
      <c r="C996" s="17"/>
      <c r="D996" s="95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7"/>
      <c r="B997" s="17"/>
      <c r="C997" s="17"/>
      <c r="D997" s="95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7"/>
      <c r="B998" s="17"/>
      <c r="C998" s="17"/>
      <c r="D998" s="95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7"/>
      <c r="B999" s="17"/>
      <c r="C999" s="17"/>
      <c r="D999" s="95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7"/>
      <c r="B1000" s="17"/>
      <c r="C1000" s="17"/>
      <c r="D1000" s="95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6">
    <mergeCell ref="A1:A3"/>
    <mergeCell ref="B1:B3"/>
    <mergeCell ref="C1:C3"/>
    <mergeCell ref="D1:D3"/>
    <mergeCell ref="E1:E3"/>
    <mergeCell ref="F1:F3"/>
  </mergeCells>
  <printOptions/>
  <pageMargins bottom="0.75" footer="0.0" header="0.0" left="0.7" right="0.7" top="0.75"/>
  <pageSetup orientation="landscape"/>
  <drawing r:id="rId1"/>
</worksheet>
</file>