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nual cash flow report" sheetId="1" r:id="rId4"/>
    <sheet state="visible" name="Monthly cash flow report" sheetId="2" r:id="rId5"/>
    <sheet state="visible" name="Profit and loss statement" sheetId="3" r:id="rId6"/>
    <sheet state="visible" name="Operating cost &amp; Budget report" sheetId="4" r:id="rId7"/>
    <sheet state="visible" name="Data source – Expense by depart" sheetId="5" r:id="rId8"/>
  </sheets>
  <definedNames>
    <definedName hidden="1" localSheetId="0" name="_xlnm._FilterDatabase">'Annual cash flow report'!$A$5:$O$51</definedName>
    <definedName hidden="1" localSheetId="1" name="_xlnm._FilterDatabase">'Monthly cash flow report'!$A$5:$O$51</definedName>
  </definedNames>
  <calcPr/>
  <extLst>
    <ext uri="GoogleSheetsCustomDataVersion2">
      <go:sheetsCustomData xmlns:go="http://customooxmlschemas.google.com/" r:id="rId9" roundtripDataChecksum="H/oAL82GNTVNNt71YAYhPY+b90TbSjv5nNJmeVPlDoc="/>
    </ext>
  </extLst>
</workbook>
</file>

<file path=xl/sharedStrings.xml><?xml version="1.0" encoding="utf-8"?>
<sst xmlns="http://schemas.openxmlformats.org/spreadsheetml/2006/main" count="545" uniqueCount="196">
  <si>
    <t>CASH FLOW STATEMENT</t>
  </si>
  <si>
    <t xml:space="preserve">YEAR 2025
</t>
  </si>
  <si>
    <t>Do not delete this row</t>
  </si>
  <si>
    <t>No.</t>
  </si>
  <si>
    <t>Item</t>
  </si>
  <si>
    <t>EI code</t>
  </si>
  <si>
    <t>I</t>
  </si>
  <si>
    <t>Opening balance</t>
  </si>
  <si>
    <t>II</t>
  </si>
  <si>
    <t>Cash inflows</t>
  </si>
  <si>
    <t>Sales revenue</t>
  </si>
  <si>
    <t>sales_in</t>
  </si>
  <si>
    <t>Service revenue</t>
  </si>
  <si>
    <t>service_in</t>
  </si>
  <si>
    <t>Loan proceeds</t>
  </si>
  <si>
    <t>loan_in</t>
  </si>
  <si>
    <t>Loan collections</t>
  </si>
  <si>
    <t>loan_collect</t>
  </si>
  <si>
    <t>Capital contributions</t>
  </si>
  <si>
    <t>capital_in</t>
  </si>
  <si>
    <t>Other income</t>
  </si>
  <si>
    <t>other_in</t>
  </si>
  <si>
    <t>III</t>
  </si>
  <si>
    <t>Cash outflows</t>
  </si>
  <si>
    <t>Supplier payments</t>
  </si>
  <si>
    <t>supplier_out</t>
  </si>
  <si>
    <t>Employee-related expenses</t>
  </si>
  <si>
    <t>Sales staff base salary</t>
  </si>
  <si>
    <t>CPNV001</t>
  </si>
  <si>
    <t>KPI-based salary expense</t>
  </si>
  <si>
    <t>CPNV002</t>
  </si>
  <si>
    <t>Employer social security contribution</t>
  </si>
  <si>
    <t>CPNV003</t>
  </si>
  <si>
    <t>Spot bonus expense</t>
  </si>
  <si>
    <t>CPNV004</t>
  </si>
  <si>
    <t>Year-end bonus expense</t>
  </si>
  <si>
    <t>CPNV005</t>
  </si>
  <si>
    <t>Employee welfare expenses</t>
  </si>
  <si>
    <t>CPNV006</t>
  </si>
  <si>
    <t>Other employee expenses</t>
  </si>
  <si>
    <t>CPNV007</t>
  </si>
  <si>
    <t>Operations &amp; office salary expense</t>
  </si>
  <si>
    <t>CPNV008</t>
  </si>
  <si>
    <t>Sales operating expenses</t>
  </si>
  <si>
    <t>Facebook advertising expense</t>
  </si>
  <si>
    <t>CPBH001</t>
  </si>
  <si>
    <t>Direct marketing expense</t>
  </si>
  <si>
    <t>CPBH002</t>
  </si>
  <si>
    <t>Delivery expense</t>
  </si>
  <si>
    <t>CPBH003</t>
  </si>
  <si>
    <t>Store utilities expense</t>
  </si>
  <si>
    <t>CPBH004</t>
  </si>
  <si>
    <t>Store rent expense</t>
  </si>
  <si>
    <t>CPBH005</t>
  </si>
  <si>
    <t>Other store expenses</t>
  </si>
  <si>
    <t>CPBH006</t>
  </si>
  <si>
    <t>Management &amp; administrative expenses</t>
  </si>
  <si>
    <t>Office &amp; warehouse rent expense</t>
  </si>
  <si>
    <t>CPQL001</t>
  </si>
  <si>
    <t>Utilities expense</t>
  </si>
  <si>
    <t>CPQL002</t>
  </si>
  <si>
    <t>Telecom &amp; internet expense</t>
  </si>
  <si>
    <t>CPQL003</t>
  </si>
  <si>
    <t>Entertainment &amp; representation expense</t>
  </si>
  <si>
    <t>CPQL004</t>
  </si>
  <si>
    <t>Office assets &amp; equipment expense</t>
  </si>
  <si>
    <t>CPQL005</t>
  </si>
  <si>
    <t>Recruitment &amp; training expense</t>
  </si>
  <si>
    <t>CPQL006</t>
  </si>
  <si>
    <t>Office supplies &amp; miscellaneous expense</t>
  </si>
  <si>
    <t>CPQL007</t>
  </si>
  <si>
    <t>Tax expense</t>
  </si>
  <si>
    <t>CPQL008</t>
  </si>
  <si>
    <t>Bank charges &amp; reconciliation fees</t>
  </si>
  <si>
    <t>CPQL010</t>
  </si>
  <si>
    <t>Other administrative expenses</t>
  </si>
  <si>
    <t>CPQL011</t>
  </si>
  <si>
    <t>Prepaid &amp; amortized expenses</t>
  </si>
  <si>
    <t>Prepaid rent expense</t>
  </si>
  <si>
    <t>PBTN</t>
  </si>
  <si>
    <t>Asset acquisition cost</t>
  </si>
  <si>
    <t>PBTS</t>
  </si>
  <si>
    <t>Financial outflows</t>
  </si>
  <si>
    <t>Loan principal repayment</t>
  </si>
  <si>
    <t>loan_principal_out</t>
  </si>
  <si>
    <t>Interest expense</t>
  </si>
  <si>
    <t>CPTC001</t>
  </si>
  <si>
    <t>Customer refunds</t>
  </si>
  <si>
    <t>TLNM</t>
  </si>
  <si>
    <t>Investment &amp; capital outflows</t>
  </si>
  <si>
    <t>investment_out</t>
  </si>
  <si>
    <t>Ending balance (end of month)</t>
  </si>
  <si>
    <t>JANUARY</t>
  </si>
  <si>
    <t>KMP code</t>
  </si>
  <si>
    <t>Ending balance (end of day)</t>
  </si>
  <si>
    <t>Unit:</t>
  </si>
  <si>
    <t xml:space="preserve">Address: </t>
  </si>
  <si>
    <t>PROFIT AND LOSS STATEMENT</t>
  </si>
  <si>
    <t>Month</t>
  </si>
  <si>
    <t>Year</t>
  </si>
  <si>
    <t>Expense code</t>
  </si>
  <si>
    <t>Total company</t>
  </si>
  <si>
    <t>Shared costs</t>
  </si>
  <si>
    <t>Store A</t>
  </si>
  <si>
    <t>Store B</t>
  </si>
  <si>
    <t>STA</t>
  </si>
  <si>
    <t>STB</t>
  </si>
  <si>
    <t>REVENUE</t>
  </si>
  <si>
    <t>OPERATING COSTS (1+2+3+4+5)</t>
  </si>
  <si>
    <t>Cost of goods sold</t>
  </si>
  <si>
    <t>Selling expenses (2.1+2.2+2.3+2.4+2.5+2.6)</t>
  </si>
  <si>
    <t>2.1</t>
  </si>
  <si>
    <t>2.2</t>
  </si>
  <si>
    <t>2.3</t>
  </si>
  <si>
    <t>2.4</t>
  </si>
  <si>
    <t>2.5</t>
  </si>
  <si>
    <t>2.6</t>
  </si>
  <si>
    <t>Employee-related expenses (3.1+3.2+3.3+3.4+3.5+3.6+3.7+3.8)</t>
  </si>
  <si>
    <t>3.1</t>
  </si>
  <si>
    <t>3.2</t>
  </si>
  <si>
    <t>3.3</t>
  </si>
  <si>
    <t>3.4</t>
  </si>
  <si>
    <t>3.5</t>
  </si>
  <si>
    <t>3.6</t>
  </si>
  <si>
    <t>Employee welfare expenses (birthday, condolence, celebration, etc.)</t>
  </si>
  <si>
    <t>3.7</t>
  </si>
  <si>
    <t>3.8</t>
  </si>
  <si>
    <t>Management &amp; administrative expenses (4.1+4.2+4.3+4.4+4.5+4.6+4.7+4.8+4.9+4.10)</t>
  </si>
  <si>
    <t>4.1</t>
  </si>
  <si>
    <t>4.2</t>
  </si>
  <si>
    <t>4.3</t>
  </si>
  <si>
    <t>4.4</t>
  </si>
  <si>
    <t>4.5</t>
  </si>
  <si>
    <t>Office assets, tools &amp; equipment expense</t>
  </si>
  <si>
    <t>4.6</t>
  </si>
  <si>
    <t>4.7</t>
  </si>
  <si>
    <t>Office supplies expense (stationery, printing, drinking water, incense, others)</t>
  </si>
  <si>
    <t>4.8</t>
  </si>
  <si>
    <t>4.9</t>
  </si>
  <si>
    <t>4.10</t>
  </si>
  <si>
    <t>Financial expenses (=5.1)</t>
  </si>
  <si>
    <t>5.1</t>
  </si>
  <si>
    <t>PROFIT / LOSS</t>
  </si>
  <si>
    <t>Profit</t>
  </si>
  <si>
    <t>Loss</t>
  </si>
  <si>
    <t>OPERATING COST &amp; BUDGET REPORT</t>
  </si>
  <si>
    <t>DATE (DD/MM/YYYY)</t>
  </si>
  <si>
    <t>DAY</t>
  </si>
  <si>
    <t>MONTH</t>
  </si>
  <si>
    <t>YEAR</t>
  </si>
  <si>
    <t>DESCRIPTION</t>
  </si>
  <si>
    <t>CASH IN</t>
  </si>
  <si>
    <t>CASH OUT</t>
  </si>
  <si>
    <t>BALANCE</t>
  </si>
  <si>
    <t>EXPENSE CATEGORY</t>
  </si>
  <si>
    <t>EI DESCRIPTION</t>
  </si>
  <si>
    <t>DEPARTMENT</t>
  </si>
  <si>
    <t>Office supplies purchase payment</t>
  </si>
  <si>
    <t>COMMON</t>
  </si>
  <si>
    <t>Sales collection</t>
  </si>
  <si>
    <t>Facebook advertising payment – store A</t>
  </si>
  <si>
    <t>Electricity payment for December – store A</t>
  </si>
  <si>
    <t>Store A rent payment for January, February, March</t>
  </si>
  <si>
    <t>Facebook advertising payment – store B</t>
  </si>
  <si>
    <t>Electricity payment for December – store B</t>
  </si>
  <si>
    <t>Sales staff salary payment – store A, December (base salary)</t>
  </si>
  <si>
    <t>Sales staff salary payment – store B, December (base salary)</t>
  </si>
  <si>
    <t>Sales staff salary payment – store A, December (KPI salary)</t>
  </si>
  <si>
    <t>Sales staff salary payment – store B, December (KPI salary)</t>
  </si>
  <si>
    <t>Office &amp; operations staff salary payment</t>
  </si>
  <si>
    <t>Incense purchase payment – store A</t>
  </si>
  <si>
    <t>New computer purchase for accounting</t>
  </si>
  <si>
    <t>Customer refund for returned goods</t>
  </si>
  <si>
    <t>Electricity payment for December – office</t>
  </si>
  <si>
    <t>Delivery service payment</t>
  </si>
  <si>
    <t>Loan collection</t>
  </si>
  <si>
    <t>Telephone expense payment</t>
  </si>
  <si>
    <t>Inventory purchase payment</t>
  </si>
  <si>
    <t>Data source – Expense items</t>
  </si>
  <si>
    <t>Data source – Store</t>
  </si>
  <si>
    <t xml:space="preserve">No. </t>
  </si>
  <si>
    <t>Lookup code</t>
  </si>
  <si>
    <t>Detailed expense item name</t>
  </si>
  <si>
    <t>Detailed name</t>
  </si>
  <si>
    <t>Sales expenses</t>
  </si>
  <si>
    <t>Shared costs for the entire system</t>
  </si>
  <si>
    <t>For example, costs related to accounting, administration, and general operations.</t>
  </si>
  <si>
    <t>...</t>
  </si>
  <si>
    <t>Sales staff base salary expense</t>
  </si>
  <si>
    <t>Financial expenses</t>
  </si>
  <si>
    <t>Amortized expenses</t>
  </si>
  <si>
    <t>Office &amp; warehouse rent amortization</t>
  </si>
  <si>
    <t>Asset, tools &amp; equipment amortization</t>
  </si>
  <si>
    <t>Sales collections (goods)</t>
  </si>
  <si>
    <t>Service revenue collections</t>
  </si>
  <si>
    <t>Other outflows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</si>
</sst>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/mm/yyyy"/>
    <numFmt numFmtId="165" formatCode="mm&quot;.&quot;yyyy"/>
    <numFmt numFmtId="166" formatCode="dd/MM/yyyy"/>
  </numFmts>
  <fonts count="15">
    <font>
      <sz val="11.0"/>
      <color theme="1"/>
      <name val="Calibri"/>
      <scheme val="minor"/>
    </font>
    <font>
      <b/>
      <sz val="14.0"/>
      <color theme="1"/>
      <name val="Times New Roman"/>
    </font>
    <font>
      <color theme="1"/>
      <name val="Times New Roman"/>
    </font>
    <font>
      <b/>
      <sz val="15.0"/>
      <color theme="1"/>
      <name val="Times New Roman"/>
    </font>
    <font>
      <color rgb="FFFF0000"/>
      <name val="Times New Roman"/>
    </font>
    <font>
      <b/>
      <color rgb="FFFFFFFF"/>
      <name val="Times New Roman"/>
    </font>
    <font>
      <b/>
      <i/>
      <color theme="1"/>
      <name val="Times New Roman"/>
    </font>
    <font>
      <b/>
      <color theme="1"/>
      <name val="Times New Roman"/>
    </font>
    <font>
      <b/>
      <sz val="15.0"/>
      <color rgb="FFFFFFFF"/>
      <name val="Times New Roman"/>
    </font>
    <font/>
    <font>
      <sz val="11.0"/>
      <color theme="1"/>
      <name val="Times New Roman"/>
    </font>
    <font>
      <b/>
      <sz val="11.0"/>
      <color theme="1"/>
      <name val="Times New Roman"/>
    </font>
    <font>
      <color theme="1"/>
      <name val="Calibri"/>
    </font>
    <font>
      <b/>
      <color rgb="FF274E13"/>
      <name val="Times New Roman"/>
    </font>
    <font>
      <b/>
      <sz val="11.0"/>
      <color rgb="FFFFFFFF"/>
      <name val="Times New Roman"/>
    </font>
  </fonts>
  <fills count="22">
    <fill>
      <patternFill patternType="none"/>
    </fill>
    <fill>
      <patternFill patternType="lightGray"/>
    </fill>
    <fill>
      <patternFill patternType="solid">
        <fgColor rgb="FFFFD966"/>
        <bgColor rgb="FFFFD966"/>
      </patternFill>
    </fill>
    <fill>
      <patternFill patternType="solid">
        <fgColor rgb="FF274E13"/>
        <bgColor rgb="FF274E13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F9CB9C"/>
        <bgColor rgb="FFF9CB9C"/>
      </patternFill>
    </fill>
    <fill>
      <patternFill patternType="solid">
        <fgColor rgb="FFC9DAF8"/>
        <bgColor rgb="FFC9DAF8"/>
      </patternFill>
    </fill>
    <fill>
      <patternFill patternType="solid">
        <fgColor rgb="FF3C78D8"/>
        <bgColor rgb="FF3C78D8"/>
      </patternFill>
    </fill>
    <fill>
      <patternFill patternType="solid">
        <fgColor rgb="FFA2C4C9"/>
        <bgColor rgb="FFA2C4C9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674EA7"/>
        <bgColor rgb="FF674EA7"/>
      </patternFill>
    </fill>
    <fill>
      <patternFill patternType="solid">
        <fgColor rgb="FFD9D2E9"/>
        <bgColor rgb="FFD9D2E9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64" xfId="0" applyFont="1" applyNumberFormat="1"/>
    <xf borderId="0" fillId="2" fontId="3" numFmtId="0" xfId="0" applyAlignment="1" applyFill="1" applyFont="1">
      <alignment horizontal="center" readingOrder="0" vertical="center"/>
    </xf>
    <xf borderId="0" fillId="0" fontId="1" numFmtId="0" xfId="0" applyAlignment="1" applyFont="1">
      <alignment readingOrder="0"/>
    </xf>
    <xf borderId="0" fillId="0" fontId="4" numFmtId="0" xfId="0" applyFont="1"/>
    <xf borderId="0" fillId="0" fontId="4" numFmtId="0" xfId="0" applyAlignment="1" applyFont="1">
      <alignment horizontal="right" readingOrder="0"/>
    </xf>
    <xf borderId="0" fillId="0" fontId="4" numFmtId="164" xfId="0" applyFont="1" applyNumberFormat="1"/>
    <xf borderId="1" fillId="3" fontId="5" numFmtId="0" xfId="0" applyAlignment="1" applyBorder="1" applyFill="1" applyFont="1">
      <alignment readingOrder="0"/>
    </xf>
    <xf borderId="1" fillId="3" fontId="5" numFmtId="165" xfId="0" applyBorder="1" applyFont="1" applyNumberFormat="1"/>
    <xf borderId="1" fillId="4" fontId="5" numFmtId="0" xfId="0" applyBorder="1" applyFill="1" applyFont="1"/>
    <xf borderId="1" fillId="4" fontId="5" numFmtId="0" xfId="0" applyAlignment="1" applyBorder="1" applyFont="1">
      <alignment readingOrder="0"/>
    </xf>
    <xf borderId="1" fillId="4" fontId="5" numFmtId="3" xfId="0" applyBorder="1" applyFont="1" applyNumberFormat="1"/>
    <xf borderId="1" fillId="0" fontId="2" numFmtId="0" xfId="0" applyBorder="1" applyFont="1"/>
    <xf borderId="1" fillId="0" fontId="2" numFmtId="0" xfId="0" applyAlignment="1" applyBorder="1" applyFont="1">
      <alignment readingOrder="0"/>
    </xf>
    <xf borderId="1" fillId="0" fontId="2" numFmtId="3" xfId="0" applyBorder="1" applyFont="1" applyNumberFormat="1"/>
    <xf borderId="1" fillId="5" fontId="6" numFmtId="0" xfId="0" applyBorder="1" applyFill="1" applyFont="1"/>
    <xf borderId="1" fillId="5" fontId="6" numFmtId="0" xfId="0" applyAlignment="1" applyBorder="1" applyFont="1">
      <alignment readingOrder="0"/>
    </xf>
    <xf borderId="1" fillId="5" fontId="6" numFmtId="3" xfId="0" applyBorder="1" applyFont="1" applyNumberFormat="1"/>
    <xf borderId="1" fillId="0" fontId="2" numFmtId="2" xfId="0" applyBorder="1" applyFont="1" applyNumberFormat="1"/>
    <xf borderId="1" fillId="3" fontId="5" numFmtId="166" xfId="0" applyBorder="1" applyFont="1" applyNumberFormat="1"/>
    <xf borderId="0" fillId="5" fontId="6" numFmtId="3" xfId="0" applyFont="1" applyNumberFormat="1"/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center"/>
    </xf>
    <xf borderId="0" fillId="0" fontId="2" numFmtId="3" xfId="0" applyFont="1" applyNumberFormat="1"/>
    <xf borderId="0" fillId="0" fontId="7" numFmtId="0" xfId="0" applyAlignment="1" applyFont="1">
      <alignment horizontal="center"/>
    </xf>
    <xf borderId="0" fillId="6" fontId="8" numFmtId="0" xfId="0" applyAlignment="1" applyFill="1" applyFont="1">
      <alignment horizontal="center" readingOrder="0" vertical="center"/>
    </xf>
    <xf borderId="0" fillId="7" fontId="2" numFmtId="0" xfId="0" applyAlignment="1" applyFill="1" applyFont="1">
      <alignment horizontal="center"/>
    </xf>
    <xf borderId="0" fillId="7" fontId="2" numFmtId="0" xfId="0" applyFont="1"/>
    <xf borderId="0" fillId="7" fontId="2" numFmtId="0" xfId="0" applyAlignment="1" applyFont="1">
      <alignment horizontal="center" readingOrder="0"/>
    </xf>
    <xf borderId="0" fillId="7" fontId="7" numFmtId="0" xfId="0" applyFont="1"/>
    <xf borderId="0" fillId="7" fontId="2" numFmtId="3" xfId="0" applyFont="1" applyNumberFormat="1"/>
    <xf borderId="2" fillId="5" fontId="7" numFmtId="0" xfId="0" applyAlignment="1" applyBorder="1" applyFont="1">
      <alignment horizontal="center" readingOrder="0" vertical="center"/>
    </xf>
    <xf borderId="2" fillId="8" fontId="7" numFmtId="0" xfId="0" applyAlignment="1" applyBorder="1" applyFill="1" applyFont="1">
      <alignment horizontal="center" readingOrder="0" vertical="center"/>
    </xf>
    <xf borderId="2" fillId="9" fontId="7" numFmtId="0" xfId="0" applyAlignment="1" applyBorder="1" applyFill="1" applyFont="1">
      <alignment horizontal="center" readingOrder="0" vertical="center"/>
    </xf>
    <xf borderId="2" fillId="10" fontId="7" numFmtId="0" xfId="0" applyAlignment="1" applyBorder="1" applyFill="1" applyFont="1">
      <alignment horizontal="center" readingOrder="0" vertical="center"/>
    </xf>
    <xf borderId="1" fillId="9" fontId="7" numFmtId="3" xfId="0" applyAlignment="1" applyBorder="1" applyFont="1" applyNumberFormat="1">
      <alignment horizontal="center" readingOrder="0" vertical="center"/>
    </xf>
    <xf borderId="1" fillId="10" fontId="7" numFmtId="0" xfId="0" applyAlignment="1" applyBorder="1" applyFont="1">
      <alignment horizontal="center" readingOrder="0" vertical="center"/>
    </xf>
    <xf borderId="3" fillId="0" fontId="9" numFmtId="0" xfId="0" applyBorder="1" applyFont="1"/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readingOrder="0"/>
    </xf>
    <xf borderId="1" fillId="11" fontId="7" numFmtId="0" xfId="0" applyAlignment="1" applyBorder="1" applyFill="1" applyFont="1">
      <alignment horizontal="center"/>
    </xf>
    <xf borderId="1" fillId="7" fontId="7" numFmtId="3" xfId="0" applyBorder="1" applyFont="1" applyNumberFormat="1"/>
    <xf borderId="1" fillId="12" fontId="7" numFmtId="3" xfId="0" applyBorder="1" applyFill="1" applyFont="1" applyNumberFormat="1"/>
    <xf borderId="1" fillId="13" fontId="7" numFmtId="3" xfId="0" applyBorder="1" applyFill="1" applyFont="1" applyNumberFormat="1"/>
    <xf borderId="1" fillId="14" fontId="7" numFmtId="3" xfId="0" applyBorder="1" applyFill="1" applyFont="1" applyNumberFormat="1"/>
    <xf borderId="0" fillId="0" fontId="7" numFmtId="0" xfId="0" applyFont="1"/>
    <xf borderId="1" fillId="12" fontId="7" numFmtId="0" xfId="0" applyBorder="1" applyFont="1"/>
    <xf quotePrefix="1" borderId="1" fillId="0" fontId="2" numFmtId="0" xfId="0" applyAlignment="1" applyBorder="1" applyFont="1">
      <alignment horizontal="center"/>
    </xf>
    <xf borderId="1" fillId="0" fontId="10" numFmtId="0" xfId="0" applyAlignment="1" applyBorder="1" applyFont="1">
      <alignment readingOrder="0" shrinkToFit="0" wrapText="1"/>
    </xf>
    <xf borderId="1" fillId="11" fontId="10" numFmtId="0" xfId="0" applyAlignment="1" applyBorder="1" applyFont="1">
      <alignment horizontal="center" shrinkToFit="0" wrapText="1"/>
    </xf>
    <xf borderId="1" fillId="7" fontId="2" numFmtId="3" xfId="0" applyBorder="1" applyFont="1" applyNumberFormat="1"/>
    <xf borderId="1" fillId="12" fontId="2" numFmtId="0" xfId="0" applyBorder="1" applyFont="1"/>
    <xf borderId="1" fillId="13" fontId="2" numFmtId="3" xfId="0" applyBorder="1" applyFont="1" applyNumberFormat="1"/>
    <xf borderId="1" fillId="14" fontId="2" numFmtId="3" xfId="0" applyBorder="1" applyFont="1" applyNumberFormat="1"/>
    <xf borderId="1" fillId="0" fontId="2" numFmtId="0" xfId="0" applyAlignment="1" applyBorder="1" applyFont="1">
      <alignment horizontal="center"/>
    </xf>
    <xf borderId="1" fillId="0" fontId="11" numFmtId="0" xfId="0" applyAlignment="1" applyBorder="1" applyFont="1">
      <alignment readingOrder="0" shrinkToFit="0" wrapText="1"/>
    </xf>
    <xf borderId="1" fillId="11" fontId="11" numFmtId="0" xfId="0" applyAlignment="1" applyBorder="1" applyFont="1">
      <alignment horizontal="center" shrinkToFit="0" wrapText="1"/>
    </xf>
    <xf borderId="0" fillId="7" fontId="12" numFmtId="0" xfId="0" applyFont="1"/>
    <xf borderId="1" fillId="11" fontId="2" numFmtId="0" xfId="0" applyAlignment="1" applyBorder="1" applyFont="1">
      <alignment horizontal="center"/>
    </xf>
    <xf borderId="0" fillId="0" fontId="7" numFmtId="3" xfId="0" applyFont="1" applyNumberFormat="1"/>
    <xf borderId="0" fillId="0" fontId="7" numFmtId="0" xfId="0" applyAlignment="1" applyFont="1">
      <alignment shrinkToFit="0" wrapText="1"/>
    </xf>
    <xf borderId="4" fillId="15" fontId="8" numFmtId="0" xfId="0" applyAlignment="1" applyBorder="1" applyFill="1" applyFont="1">
      <alignment horizontal="center" readingOrder="0" vertical="center"/>
    </xf>
    <xf borderId="5" fillId="0" fontId="9" numFmtId="0" xfId="0" applyBorder="1" applyFont="1"/>
    <xf borderId="6" fillId="0" fontId="9" numFmtId="0" xfId="0" applyBorder="1" applyFont="1"/>
    <xf borderId="1" fillId="5" fontId="13" numFmtId="0" xfId="0" applyAlignment="1" applyBorder="1" applyFont="1">
      <alignment readingOrder="0" vertical="center"/>
    </xf>
    <xf borderId="1" fillId="16" fontId="13" numFmtId="0" xfId="0" applyAlignment="1" applyBorder="1" applyFill="1" applyFont="1">
      <alignment readingOrder="0" vertical="center"/>
    </xf>
    <xf borderId="1" fillId="5" fontId="13" numFmtId="0" xfId="0" applyAlignment="1" applyBorder="1" applyFont="1">
      <alignment readingOrder="0" shrinkToFit="0" vertical="center" wrapText="1"/>
    </xf>
    <xf borderId="1" fillId="14" fontId="13" numFmtId="3" xfId="0" applyAlignment="1" applyBorder="1" applyFont="1" applyNumberFormat="1">
      <alignment readingOrder="0" vertical="center"/>
    </xf>
    <xf borderId="1" fillId="14" fontId="13" numFmtId="0" xfId="0" applyAlignment="1" applyBorder="1" applyFont="1">
      <alignment readingOrder="0" vertical="center"/>
    </xf>
    <xf borderId="1" fillId="17" fontId="13" numFmtId="0" xfId="0" applyAlignment="1" applyBorder="1" applyFill="1" applyFont="1">
      <alignment readingOrder="0" vertical="center"/>
    </xf>
    <xf borderId="1" fillId="13" fontId="13" numFmtId="0" xfId="0" applyAlignment="1" applyBorder="1" applyFont="1">
      <alignment readingOrder="0" vertical="center"/>
    </xf>
    <xf borderId="1" fillId="18" fontId="13" numFmtId="0" xfId="0" applyAlignment="1" applyBorder="1" applyFill="1" applyFont="1">
      <alignment readingOrder="0" vertical="center"/>
    </xf>
    <xf borderId="1" fillId="0" fontId="7" numFmtId="0" xfId="0" applyBorder="1" applyFont="1"/>
    <xf borderId="1" fillId="0" fontId="7" numFmtId="166" xfId="0" applyBorder="1" applyFont="1" applyNumberFormat="1"/>
    <xf borderId="1" fillId="11" fontId="7" numFmtId="0" xfId="0" applyAlignment="1" applyBorder="1" applyFont="1">
      <alignment readingOrder="0" shrinkToFit="0" wrapText="1"/>
    </xf>
    <xf borderId="1" fillId="12" fontId="7" numFmtId="3" xfId="0" applyAlignment="1" applyBorder="1" applyFont="1" applyNumberFormat="1">
      <alignment readingOrder="0"/>
    </xf>
    <xf borderId="1" fillId="19" fontId="7" numFmtId="0" xfId="0" applyBorder="1" applyFill="1" applyFont="1"/>
    <xf borderId="1" fillId="13" fontId="7" numFmtId="0" xfId="0" applyBorder="1" applyFont="1"/>
    <xf borderId="1" fillId="18" fontId="7" numFmtId="0" xfId="0" applyBorder="1" applyFont="1"/>
    <xf borderId="1" fillId="0" fontId="2" numFmtId="166" xfId="0" applyBorder="1" applyFont="1" applyNumberFormat="1"/>
    <xf borderId="1" fillId="11" fontId="2" numFmtId="0" xfId="0" applyAlignment="1" applyBorder="1" applyFont="1">
      <alignment readingOrder="0" shrinkToFit="0" wrapText="1"/>
    </xf>
    <xf borderId="1" fillId="12" fontId="2" numFmtId="3" xfId="0" applyBorder="1" applyFont="1" applyNumberFormat="1"/>
    <xf borderId="1" fillId="12" fontId="2" numFmtId="3" xfId="0" applyAlignment="1" applyBorder="1" applyFont="1" applyNumberFormat="1">
      <alignment readingOrder="0"/>
    </xf>
    <xf borderId="1" fillId="19" fontId="2" numFmtId="0" xfId="0" applyBorder="1" applyFont="1"/>
    <xf borderId="1" fillId="13" fontId="2" numFmtId="0" xfId="0" applyBorder="1" applyFont="1"/>
    <xf borderId="1" fillId="18" fontId="2" numFmtId="0" xfId="0" applyAlignment="1" applyBorder="1" applyFont="1">
      <alignment readingOrder="0"/>
    </xf>
    <xf borderId="1" fillId="19" fontId="2" numFmtId="0" xfId="0" applyAlignment="1" applyBorder="1" applyFont="1">
      <alignment readingOrder="0"/>
    </xf>
    <xf borderId="1" fillId="11" fontId="2" numFmtId="0" xfId="0" applyAlignment="1" applyBorder="1" applyFont="1">
      <alignment shrinkToFit="0" wrapText="1"/>
    </xf>
    <xf borderId="1" fillId="18" fontId="2" numFmtId="0" xfId="0" applyBorder="1" applyFont="1"/>
    <xf borderId="4" fillId="20" fontId="14" numFmtId="0" xfId="0" applyAlignment="1" applyBorder="1" applyFill="1" applyFont="1">
      <alignment horizontal="center" readingOrder="0" shrinkToFit="0" vertical="center" wrapText="1"/>
    </xf>
    <xf borderId="0" fillId="0" fontId="2" numFmtId="0" xfId="0" applyAlignment="1" applyFont="1">
      <alignment vertical="center"/>
    </xf>
    <xf borderId="1" fillId="21" fontId="11" numFmtId="0" xfId="0" applyAlignment="1" applyBorder="1" applyFill="1" applyFont="1">
      <alignment horizontal="center" readingOrder="0" shrinkToFit="0" wrapText="1"/>
    </xf>
    <xf borderId="1" fillId="21" fontId="11" numFmtId="0" xfId="0" applyAlignment="1" applyBorder="1" applyFont="1">
      <alignment horizontal="center" readingOrder="0" shrinkToFit="0" vertical="center" wrapText="1"/>
    </xf>
    <xf borderId="1" fillId="19" fontId="11" numFmtId="0" xfId="0" applyAlignment="1" applyBorder="1" applyFont="1">
      <alignment horizontal="center" shrinkToFit="0" wrapText="1"/>
    </xf>
    <xf borderId="1" fillId="19" fontId="11" numFmtId="0" xfId="0" applyAlignment="1" applyBorder="1" applyFont="1">
      <alignment readingOrder="0" shrinkToFit="0" wrapText="1"/>
    </xf>
    <xf borderId="1" fillId="17" fontId="2" numFmtId="0" xfId="0" applyAlignment="1" applyBorder="1" applyFont="1">
      <alignment readingOrder="0"/>
    </xf>
    <xf borderId="1" fillId="13" fontId="2" numFmtId="0" xfId="0" applyAlignment="1" applyBorder="1" applyFont="1">
      <alignment readingOrder="0"/>
    </xf>
    <xf borderId="1" fillId="0" fontId="10" numFmtId="0" xfId="0" applyAlignment="1" applyBorder="1" applyFont="1">
      <alignment horizontal="center" shrinkToFit="0" wrapText="1"/>
    </xf>
    <xf borderId="1" fillId="7" fontId="10" numFmtId="0" xfId="0" applyAlignment="1" applyBorder="1" applyFont="1">
      <alignment horizontal="center" shrinkToFit="0" wrapText="1"/>
    </xf>
    <xf borderId="1" fillId="13" fontId="10" numFmtId="0" xfId="0" applyAlignment="1" applyBorder="1" applyFont="1">
      <alignment readingOrder="0" shrinkToFit="0" wrapText="1"/>
    </xf>
    <xf borderId="0" fillId="0" fontId="2" numFmtId="0" xfId="0" applyAlignment="1" applyFont="1">
      <alignment readingOrder="0"/>
    </xf>
    <xf borderId="1" fillId="17" fontId="2" numFmtId="0" xfId="0" applyBorder="1" applyFont="1"/>
    <xf borderId="1" fillId="0" fontId="10" numFmtId="2" xfId="0" applyAlignment="1" applyBorder="1" applyFont="1" applyNumberFormat="1">
      <alignment horizontal="center" shrinkToFit="0" wrapText="1"/>
    </xf>
    <xf borderId="1" fillId="0" fontId="2" numFmtId="0" xfId="0" applyAlignment="1" applyBorder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6.86"/>
    <col customWidth="1" min="2" max="2" width="48.57"/>
    <col customWidth="1" min="3" max="3" width="19.71"/>
    <col customWidth="1" min="4" max="4" width="17.86"/>
    <col customWidth="1" min="5" max="15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7.75" customHeight="1">
      <c r="A2" s="4" t="s">
        <v>0</v>
      </c>
      <c r="M2" s="3"/>
      <c r="N2" s="3"/>
      <c r="O2" s="3"/>
    </row>
    <row r="3" ht="19.5" customHeight="1">
      <c r="A3" s="5" t="s">
        <v>1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>
      <c r="A4" s="6"/>
      <c r="B4" s="6"/>
      <c r="C4" s="7" t="s">
        <v>2</v>
      </c>
      <c r="D4" s="8" t="str">
        <f t="shared" ref="D4:O4" si="1">TEXT(D5,"mm")</f>
        <v>01</v>
      </c>
      <c r="E4" s="8" t="str">
        <f t="shared" si="1"/>
        <v>02</v>
      </c>
      <c r="F4" s="8" t="str">
        <f t="shared" si="1"/>
        <v>03</v>
      </c>
      <c r="G4" s="8" t="str">
        <f t="shared" si="1"/>
        <v>04</v>
      </c>
      <c r="H4" s="8" t="str">
        <f t="shared" si="1"/>
        <v>05</v>
      </c>
      <c r="I4" s="8" t="str">
        <f t="shared" si="1"/>
        <v>06</v>
      </c>
      <c r="J4" s="8" t="str">
        <f t="shared" si="1"/>
        <v>07</v>
      </c>
      <c r="K4" s="8" t="str">
        <f t="shared" si="1"/>
        <v>08</v>
      </c>
      <c r="L4" s="8" t="str">
        <f t="shared" si="1"/>
        <v>09</v>
      </c>
      <c r="M4" s="8" t="str">
        <f t="shared" si="1"/>
        <v>10</v>
      </c>
      <c r="N4" s="8" t="str">
        <f t="shared" si="1"/>
        <v>11</v>
      </c>
      <c r="O4" s="8" t="str">
        <f t="shared" si="1"/>
        <v>12</v>
      </c>
    </row>
    <row r="5">
      <c r="A5" s="9" t="s">
        <v>3</v>
      </c>
      <c r="B5" s="9" t="s">
        <v>4</v>
      </c>
      <c r="C5" s="9" t="s">
        <v>5</v>
      </c>
      <c r="D5" s="10">
        <v>45658.0</v>
      </c>
      <c r="E5" s="10">
        <v>45689.0</v>
      </c>
      <c r="F5" s="10">
        <v>45717.0</v>
      </c>
      <c r="G5" s="10">
        <v>45748.0</v>
      </c>
      <c r="H5" s="10">
        <v>45778.0</v>
      </c>
      <c r="I5" s="10">
        <v>45809.0</v>
      </c>
      <c r="J5" s="10">
        <v>45839.0</v>
      </c>
      <c r="K5" s="10">
        <v>45870.0</v>
      </c>
      <c r="L5" s="10">
        <v>45901.0</v>
      </c>
      <c r="M5" s="10">
        <v>45931.0</v>
      </c>
      <c r="N5" s="10">
        <v>45962.0</v>
      </c>
      <c r="O5" s="10">
        <v>45992.0</v>
      </c>
    </row>
    <row r="6">
      <c r="A6" s="11" t="s">
        <v>6</v>
      </c>
      <c r="B6" s="12" t="s">
        <v>7</v>
      </c>
      <c r="C6" s="11"/>
      <c r="D6" s="13">
        <f>'Operating cost &amp; Budget report'!G4</f>
        <v>448000</v>
      </c>
      <c r="E6" s="13">
        <f t="shared" ref="E6:O6" si="2">D51</f>
        <v>443768</v>
      </c>
      <c r="F6" s="13">
        <f t="shared" si="2"/>
        <v>443768</v>
      </c>
      <c r="G6" s="13">
        <f t="shared" si="2"/>
        <v>443768</v>
      </c>
      <c r="H6" s="13">
        <f t="shared" si="2"/>
        <v>443768</v>
      </c>
      <c r="I6" s="13">
        <f t="shared" si="2"/>
        <v>443768</v>
      </c>
      <c r="J6" s="13">
        <f t="shared" si="2"/>
        <v>443768</v>
      </c>
      <c r="K6" s="13">
        <f t="shared" si="2"/>
        <v>443768</v>
      </c>
      <c r="L6" s="13">
        <f t="shared" si="2"/>
        <v>443768</v>
      </c>
      <c r="M6" s="13">
        <f t="shared" si="2"/>
        <v>443768</v>
      </c>
      <c r="N6" s="13">
        <f t="shared" si="2"/>
        <v>443768</v>
      </c>
      <c r="O6" s="13">
        <f t="shared" si="2"/>
        <v>443768</v>
      </c>
    </row>
    <row r="7">
      <c r="A7" s="11" t="s">
        <v>8</v>
      </c>
      <c r="B7" s="12" t="s">
        <v>9</v>
      </c>
      <c r="C7" s="11"/>
      <c r="D7" s="13">
        <f t="shared" ref="D7:O7" si="3">subtotal(9,D8:D13)</f>
        <v>546000</v>
      </c>
      <c r="E7" s="13">
        <f t="shared" si="3"/>
        <v>0</v>
      </c>
      <c r="F7" s="13">
        <f t="shared" si="3"/>
        <v>0</v>
      </c>
      <c r="G7" s="13">
        <f t="shared" si="3"/>
        <v>0</v>
      </c>
      <c r="H7" s="13">
        <f t="shared" si="3"/>
        <v>0</v>
      </c>
      <c r="I7" s="13">
        <f t="shared" si="3"/>
        <v>0</v>
      </c>
      <c r="J7" s="13">
        <f t="shared" si="3"/>
        <v>0</v>
      </c>
      <c r="K7" s="13">
        <f t="shared" si="3"/>
        <v>0</v>
      </c>
      <c r="L7" s="13">
        <f t="shared" si="3"/>
        <v>0</v>
      </c>
      <c r="M7" s="13">
        <f t="shared" si="3"/>
        <v>0</v>
      </c>
      <c r="N7" s="13">
        <f t="shared" si="3"/>
        <v>0</v>
      </c>
      <c r="O7" s="13">
        <f t="shared" si="3"/>
        <v>0</v>
      </c>
    </row>
    <row r="8">
      <c r="A8" s="14">
        <v>1.0</v>
      </c>
      <c r="B8" s="15" t="s">
        <v>10</v>
      </c>
      <c r="C8" s="15" t="s">
        <v>11</v>
      </c>
      <c r="D8" s="16">
        <f>sumifs('Operating cost &amp; Budget report'!$G:$G,'Operating cost &amp; Budget report'!$D:$D,D$4,'Operating cost &amp; Budget report'!$J:$J,$C8)</f>
        <v>527000</v>
      </c>
      <c r="E8" s="16">
        <f>sumifs('Operating cost &amp; Budget report'!$G:$G,'Operating cost &amp; Budget report'!$D:$D,E$4,'Operating cost &amp; Budget report'!$J:$J,$C8)</f>
        <v>0</v>
      </c>
      <c r="F8" s="16">
        <f>sumifs('Operating cost &amp; Budget report'!$G:$G,'Operating cost &amp; Budget report'!$D:$D,F$4,'Operating cost &amp; Budget report'!$J:$J,$C8)</f>
        <v>0</v>
      </c>
      <c r="G8" s="16">
        <f>sumifs('Operating cost &amp; Budget report'!$G:$G,'Operating cost &amp; Budget report'!$D:$D,G$4,'Operating cost &amp; Budget report'!$J:$J,$C8)</f>
        <v>0</v>
      </c>
      <c r="H8" s="16">
        <f>sumifs('Operating cost &amp; Budget report'!$G:$G,'Operating cost &amp; Budget report'!$D:$D,H$4,'Operating cost &amp; Budget report'!$J:$J,$C8)</f>
        <v>0</v>
      </c>
      <c r="I8" s="16">
        <f>sumifs('Operating cost &amp; Budget report'!$G:$G,'Operating cost &amp; Budget report'!$D:$D,I$4,'Operating cost &amp; Budget report'!$J:$J,$C8)</f>
        <v>0</v>
      </c>
      <c r="J8" s="16">
        <f>sumifs('Operating cost &amp; Budget report'!$G:$G,'Operating cost &amp; Budget report'!$D:$D,J$4,'Operating cost &amp; Budget report'!$J:$J,$C8)</f>
        <v>0</v>
      </c>
      <c r="K8" s="16">
        <f>sumifs('Operating cost &amp; Budget report'!$G:$G,'Operating cost &amp; Budget report'!$D:$D,K$4,'Operating cost &amp; Budget report'!$J:$J,$C8)</f>
        <v>0</v>
      </c>
      <c r="L8" s="16">
        <f>sumifs('Operating cost &amp; Budget report'!$G:$G,'Operating cost &amp; Budget report'!$D:$D,L$4,'Operating cost &amp; Budget report'!$J:$J,$C8)</f>
        <v>0</v>
      </c>
      <c r="M8" s="16">
        <f>sumifs('Operating cost &amp; Budget report'!$G:$G,'Operating cost &amp; Budget report'!$D:$D,M$4,'Operating cost &amp; Budget report'!$J:$J,$C8)</f>
        <v>0</v>
      </c>
      <c r="N8" s="16">
        <f>sumifs('Operating cost &amp; Budget report'!$G:$G,'Operating cost &amp; Budget report'!$D:$D,N$4,'Operating cost &amp; Budget report'!$J:$J,$C8)</f>
        <v>0</v>
      </c>
      <c r="O8" s="16">
        <f>sumifs('Operating cost &amp; Budget report'!$G:$G,'Operating cost &amp; Budget report'!$D:$D,O$4,'Operating cost &amp; Budget report'!$J:$J,$C8)</f>
        <v>0</v>
      </c>
    </row>
    <row r="9">
      <c r="A9" s="14">
        <f t="shared" ref="A9:A13" si="4">A8+1</f>
        <v>2</v>
      </c>
      <c r="B9" s="15" t="s">
        <v>12</v>
      </c>
      <c r="C9" s="15" t="s">
        <v>13</v>
      </c>
      <c r="D9" s="16">
        <f>sumifs('Operating cost &amp; Budget report'!$G:$G,'Operating cost &amp; Budget report'!$D:$D,D$4,'Operating cost &amp; Budget report'!$J:$J,$C9)</f>
        <v>0</v>
      </c>
      <c r="E9" s="16">
        <f>sumifs('Operating cost &amp; Budget report'!$G:$G,'Operating cost &amp; Budget report'!$D:$D,E$4,'Operating cost &amp; Budget report'!$J:$J,$C9)</f>
        <v>0</v>
      </c>
      <c r="F9" s="16">
        <f>sumifs('Operating cost &amp; Budget report'!$G:$G,'Operating cost &amp; Budget report'!$D:$D,F$4,'Operating cost &amp; Budget report'!$J:$J,$C9)</f>
        <v>0</v>
      </c>
      <c r="G9" s="16">
        <f>sumifs('Operating cost &amp; Budget report'!$G:$G,'Operating cost &amp; Budget report'!$D:$D,G$4,'Operating cost &amp; Budget report'!$J:$J,$C9)</f>
        <v>0</v>
      </c>
      <c r="H9" s="16">
        <f>sumifs('Operating cost &amp; Budget report'!$G:$G,'Operating cost &amp; Budget report'!$D:$D,H$4,'Operating cost &amp; Budget report'!$J:$J,$C9)</f>
        <v>0</v>
      </c>
      <c r="I9" s="16">
        <f>sumifs('Operating cost &amp; Budget report'!$G:$G,'Operating cost &amp; Budget report'!$D:$D,I$4,'Operating cost &amp; Budget report'!$J:$J,$C9)</f>
        <v>0</v>
      </c>
      <c r="J9" s="16">
        <f>sumifs('Operating cost &amp; Budget report'!$G:$G,'Operating cost &amp; Budget report'!$D:$D,J$4,'Operating cost &amp; Budget report'!$J:$J,$C9)</f>
        <v>0</v>
      </c>
      <c r="K9" s="16">
        <f>sumifs('Operating cost &amp; Budget report'!$G:$G,'Operating cost &amp; Budget report'!$D:$D,K$4,'Operating cost &amp; Budget report'!$J:$J,$C9)</f>
        <v>0</v>
      </c>
      <c r="L9" s="16">
        <f>sumifs('Operating cost &amp; Budget report'!$G:$G,'Operating cost &amp; Budget report'!$D:$D,L$4,'Operating cost &amp; Budget report'!$J:$J,$C9)</f>
        <v>0</v>
      </c>
      <c r="M9" s="16">
        <f>sumifs('Operating cost &amp; Budget report'!$G:$G,'Operating cost &amp; Budget report'!$D:$D,M$4,'Operating cost &amp; Budget report'!$J:$J,$C9)</f>
        <v>0</v>
      </c>
      <c r="N9" s="16">
        <f>sumifs('Operating cost &amp; Budget report'!$G:$G,'Operating cost &amp; Budget report'!$D:$D,N$4,'Operating cost &amp; Budget report'!$J:$J,$C9)</f>
        <v>0</v>
      </c>
      <c r="O9" s="16">
        <f>sumifs('Operating cost &amp; Budget report'!$G:$G,'Operating cost &amp; Budget report'!$D:$D,O$4,'Operating cost &amp; Budget report'!$J:$J,$C9)</f>
        <v>0</v>
      </c>
    </row>
    <row r="10">
      <c r="A10" s="14">
        <f t="shared" si="4"/>
        <v>3</v>
      </c>
      <c r="B10" s="15" t="s">
        <v>14</v>
      </c>
      <c r="C10" s="15" t="s">
        <v>15</v>
      </c>
      <c r="D10" s="16">
        <f>sumifs('Operating cost &amp; Budget report'!$G:$G,'Operating cost &amp; Budget report'!$D:$D,D$4,'Operating cost &amp; Budget report'!$J:$J,$C10)</f>
        <v>0</v>
      </c>
      <c r="E10" s="16">
        <f>sumifs('Operating cost &amp; Budget report'!$G:$G,'Operating cost &amp; Budget report'!$D:$D,E$4,'Operating cost &amp; Budget report'!$J:$J,$C10)</f>
        <v>0</v>
      </c>
      <c r="F10" s="16">
        <f>sumifs('Operating cost &amp; Budget report'!$G:$G,'Operating cost &amp; Budget report'!$D:$D,F$4,'Operating cost &amp; Budget report'!$J:$J,$C10)</f>
        <v>0</v>
      </c>
      <c r="G10" s="16">
        <f>sumifs('Operating cost &amp; Budget report'!$G:$G,'Operating cost &amp; Budget report'!$D:$D,G$4,'Operating cost &amp; Budget report'!$J:$J,$C10)</f>
        <v>0</v>
      </c>
      <c r="H10" s="16">
        <f>sumifs('Operating cost &amp; Budget report'!$G:$G,'Operating cost &amp; Budget report'!$D:$D,H$4,'Operating cost &amp; Budget report'!$J:$J,$C10)</f>
        <v>0</v>
      </c>
      <c r="I10" s="16">
        <f>sumifs('Operating cost &amp; Budget report'!$G:$G,'Operating cost &amp; Budget report'!$D:$D,I$4,'Operating cost &amp; Budget report'!$J:$J,$C10)</f>
        <v>0</v>
      </c>
      <c r="J10" s="16">
        <f>sumifs('Operating cost &amp; Budget report'!$G:$G,'Operating cost &amp; Budget report'!$D:$D,J$4,'Operating cost &amp; Budget report'!$J:$J,$C10)</f>
        <v>0</v>
      </c>
      <c r="K10" s="16">
        <f>sumifs('Operating cost &amp; Budget report'!$G:$G,'Operating cost &amp; Budget report'!$D:$D,K$4,'Operating cost &amp; Budget report'!$J:$J,$C10)</f>
        <v>0</v>
      </c>
      <c r="L10" s="16">
        <f>sumifs('Operating cost &amp; Budget report'!$G:$G,'Operating cost &amp; Budget report'!$D:$D,L$4,'Operating cost &amp; Budget report'!$J:$J,$C10)</f>
        <v>0</v>
      </c>
      <c r="M10" s="16">
        <f>sumifs('Operating cost &amp; Budget report'!$G:$G,'Operating cost &amp; Budget report'!$D:$D,M$4,'Operating cost &amp; Budget report'!$J:$J,$C10)</f>
        <v>0</v>
      </c>
      <c r="N10" s="16">
        <f>sumifs('Operating cost &amp; Budget report'!$G:$G,'Operating cost &amp; Budget report'!$D:$D,N$4,'Operating cost &amp; Budget report'!$J:$J,$C10)</f>
        <v>0</v>
      </c>
      <c r="O10" s="16">
        <f>sumifs('Operating cost &amp; Budget report'!$G:$G,'Operating cost &amp; Budget report'!$D:$D,O$4,'Operating cost &amp; Budget report'!$J:$J,$C10)</f>
        <v>0</v>
      </c>
    </row>
    <row r="11">
      <c r="A11" s="14">
        <f t="shared" si="4"/>
        <v>4</v>
      </c>
      <c r="B11" s="15" t="s">
        <v>16</v>
      </c>
      <c r="C11" s="15" t="s">
        <v>17</v>
      </c>
      <c r="D11" s="16">
        <f>sumifs('Operating cost &amp; Budget report'!$G:$G,'Operating cost &amp; Budget report'!$D:$D,D$4,'Operating cost &amp; Budget report'!$J:$J,$C11)</f>
        <v>19000</v>
      </c>
      <c r="E11" s="16">
        <f>sumifs('Operating cost &amp; Budget report'!$G:$G,'Operating cost &amp; Budget report'!$D:$D,E$4,'Operating cost &amp; Budget report'!$J:$J,$C11)</f>
        <v>0</v>
      </c>
      <c r="F11" s="16">
        <f>sumifs('Operating cost &amp; Budget report'!$G:$G,'Operating cost &amp; Budget report'!$D:$D,F$4,'Operating cost &amp; Budget report'!$J:$J,$C11)</f>
        <v>0</v>
      </c>
      <c r="G11" s="16">
        <f>sumifs('Operating cost &amp; Budget report'!$G:$G,'Operating cost &amp; Budget report'!$D:$D,G$4,'Operating cost &amp; Budget report'!$J:$J,$C11)</f>
        <v>0</v>
      </c>
      <c r="H11" s="16">
        <f>sumifs('Operating cost &amp; Budget report'!$G:$G,'Operating cost &amp; Budget report'!$D:$D,H$4,'Operating cost &amp; Budget report'!$J:$J,$C11)</f>
        <v>0</v>
      </c>
      <c r="I11" s="16">
        <f>sumifs('Operating cost &amp; Budget report'!$G:$G,'Operating cost &amp; Budget report'!$D:$D,I$4,'Operating cost &amp; Budget report'!$J:$J,$C11)</f>
        <v>0</v>
      </c>
      <c r="J11" s="16">
        <f>sumifs('Operating cost &amp; Budget report'!$G:$G,'Operating cost &amp; Budget report'!$D:$D,J$4,'Operating cost &amp; Budget report'!$J:$J,$C11)</f>
        <v>0</v>
      </c>
      <c r="K11" s="16">
        <f>sumifs('Operating cost &amp; Budget report'!$G:$G,'Operating cost &amp; Budget report'!$D:$D,K$4,'Operating cost &amp; Budget report'!$J:$J,$C11)</f>
        <v>0</v>
      </c>
      <c r="L11" s="16">
        <f>sumifs('Operating cost &amp; Budget report'!$G:$G,'Operating cost &amp; Budget report'!$D:$D,L$4,'Operating cost &amp; Budget report'!$J:$J,$C11)</f>
        <v>0</v>
      </c>
      <c r="M11" s="16">
        <f>sumifs('Operating cost &amp; Budget report'!$G:$G,'Operating cost &amp; Budget report'!$D:$D,M$4,'Operating cost &amp; Budget report'!$J:$J,$C11)</f>
        <v>0</v>
      </c>
      <c r="N11" s="16">
        <f>sumifs('Operating cost &amp; Budget report'!$G:$G,'Operating cost &amp; Budget report'!$D:$D,N$4,'Operating cost &amp; Budget report'!$J:$J,$C11)</f>
        <v>0</v>
      </c>
      <c r="O11" s="16">
        <f>sumifs('Operating cost &amp; Budget report'!$G:$G,'Operating cost &amp; Budget report'!$D:$D,O$4,'Operating cost &amp; Budget report'!$J:$J,$C11)</f>
        <v>0</v>
      </c>
    </row>
    <row r="12">
      <c r="A12" s="14">
        <f t="shared" si="4"/>
        <v>5</v>
      </c>
      <c r="B12" s="15" t="s">
        <v>18</v>
      </c>
      <c r="C12" s="15" t="s">
        <v>19</v>
      </c>
      <c r="D12" s="16">
        <f>sumifs('Operating cost &amp; Budget report'!$G:$G,'Operating cost &amp; Budget report'!$D:$D,D$4,'Operating cost &amp; Budget report'!$J:$J,$C12)</f>
        <v>0</v>
      </c>
      <c r="E12" s="16">
        <f>sumifs('Operating cost &amp; Budget report'!$G:$G,'Operating cost &amp; Budget report'!$D:$D,E$4,'Operating cost &amp; Budget report'!$J:$J,$C12)</f>
        <v>0</v>
      </c>
      <c r="F12" s="16">
        <f>sumifs('Operating cost &amp; Budget report'!$G:$G,'Operating cost &amp; Budget report'!$D:$D,F$4,'Operating cost &amp; Budget report'!$J:$J,$C12)</f>
        <v>0</v>
      </c>
      <c r="G12" s="16">
        <f>sumifs('Operating cost &amp; Budget report'!$G:$G,'Operating cost &amp; Budget report'!$D:$D,G$4,'Operating cost &amp; Budget report'!$J:$J,$C12)</f>
        <v>0</v>
      </c>
      <c r="H12" s="16">
        <f>sumifs('Operating cost &amp; Budget report'!$G:$G,'Operating cost &amp; Budget report'!$D:$D,H$4,'Operating cost &amp; Budget report'!$J:$J,$C12)</f>
        <v>0</v>
      </c>
      <c r="I12" s="16">
        <f>sumifs('Operating cost &amp; Budget report'!$G:$G,'Operating cost &amp; Budget report'!$D:$D,I$4,'Operating cost &amp; Budget report'!$J:$J,$C12)</f>
        <v>0</v>
      </c>
      <c r="J12" s="16">
        <f>sumifs('Operating cost &amp; Budget report'!$G:$G,'Operating cost &amp; Budget report'!$D:$D,J$4,'Operating cost &amp; Budget report'!$J:$J,$C12)</f>
        <v>0</v>
      </c>
      <c r="K12" s="16">
        <f>sumifs('Operating cost &amp; Budget report'!$G:$G,'Operating cost &amp; Budget report'!$D:$D,K$4,'Operating cost &amp; Budget report'!$J:$J,$C12)</f>
        <v>0</v>
      </c>
      <c r="L12" s="16">
        <f>sumifs('Operating cost &amp; Budget report'!$G:$G,'Operating cost &amp; Budget report'!$D:$D,L$4,'Operating cost &amp; Budget report'!$J:$J,$C12)</f>
        <v>0</v>
      </c>
      <c r="M12" s="16">
        <f>sumifs('Operating cost &amp; Budget report'!$G:$G,'Operating cost &amp; Budget report'!$D:$D,M$4,'Operating cost &amp; Budget report'!$J:$J,$C12)</f>
        <v>0</v>
      </c>
      <c r="N12" s="16">
        <f>sumifs('Operating cost &amp; Budget report'!$G:$G,'Operating cost &amp; Budget report'!$D:$D,N$4,'Operating cost &amp; Budget report'!$J:$J,$C12)</f>
        <v>0</v>
      </c>
      <c r="O12" s="16">
        <f>sumifs('Operating cost &amp; Budget report'!$G:$G,'Operating cost &amp; Budget report'!$D:$D,O$4,'Operating cost &amp; Budget report'!$J:$J,$C12)</f>
        <v>0</v>
      </c>
    </row>
    <row r="13">
      <c r="A13" s="14">
        <f t="shared" si="4"/>
        <v>6</v>
      </c>
      <c r="B13" s="15" t="s">
        <v>20</v>
      </c>
      <c r="C13" s="15" t="s">
        <v>21</v>
      </c>
      <c r="D13" s="16">
        <f>sumifs('Operating cost &amp; Budget report'!$G:$G,'Operating cost &amp; Budget report'!$D:$D,D$4,'Operating cost &amp; Budget report'!$J:$J,$C13)</f>
        <v>0</v>
      </c>
      <c r="E13" s="16">
        <f>sumifs('Operating cost &amp; Budget report'!$G:$G,'Operating cost &amp; Budget report'!$D:$D,E$4,'Operating cost &amp; Budget report'!$J:$J,$C13)</f>
        <v>0</v>
      </c>
      <c r="F13" s="16">
        <f>sumifs('Operating cost &amp; Budget report'!$G:$G,'Operating cost &amp; Budget report'!$D:$D,F$4,'Operating cost &amp; Budget report'!$J:$J,$C13)</f>
        <v>0</v>
      </c>
      <c r="G13" s="16">
        <f>sumifs('Operating cost &amp; Budget report'!$G:$G,'Operating cost &amp; Budget report'!$D:$D,G$4,'Operating cost &amp; Budget report'!$J:$J,$C13)</f>
        <v>0</v>
      </c>
      <c r="H13" s="16">
        <f>sumifs('Operating cost &amp; Budget report'!$G:$G,'Operating cost &amp; Budget report'!$D:$D,H$4,'Operating cost &amp; Budget report'!$J:$J,$C13)</f>
        <v>0</v>
      </c>
      <c r="I13" s="16">
        <f>sumifs('Operating cost &amp; Budget report'!$G:$G,'Operating cost &amp; Budget report'!$D:$D,I$4,'Operating cost &amp; Budget report'!$J:$J,$C13)</f>
        <v>0</v>
      </c>
      <c r="J13" s="16">
        <f>sumifs('Operating cost &amp; Budget report'!$G:$G,'Operating cost &amp; Budget report'!$D:$D,J$4,'Operating cost &amp; Budget report'!$J:$J,$C13)</f>
        <v>0</v>
      </c>
      <c r="K13" s="16">
        <f>sumifs('Operating cost &amp; Budget report'!$G:$G,'Operating cost &amp; Budget report'!$D:$D,K$4,'Operating cost &amp; Budget report'!$J:$J,$C13)</f>
        <v>0</v>
      </c>
      <c r="L13" s="16">
        <f>sumifs('Operating cost &amp; Budget report'!$G:$G,'Operating cost &amp; Budget report'!$D:$D,L$4,'Operating cost &amp; Budget report'!$J:$J,$C13)</f>
        <v>0</v>
      </c>
      <c r="M13" s="16">
        <f>sumifs('Operating cost &amp; Budget report'!$G:$G,'Operating cost &amp; Budget report'!$D:$D,M$4,'Operating cost &amp; Budget report'!$J:$J,$C13)</f>
        <v>0</v>
      </c>
      <c r="N13" s="16">
        <f>sumifs('Operating cost &amp; Budget report'!$G:$G,'Operating cost &amp; Budget report'!$D:$D,N$4,'Operating cost &amp; Budget report'!$J:$J,$C13)</f>
        <v>0</v>
      </c>
      <c r="O13" s="16">
        <f>sumifs('Operating cost &amp; Budget report'!$G:$G,'Operating cost &amp; Budget report'!$D:$D,O$4,'Operating cost &amp; Budget report'!$J:$J,$C13)</f>
        <v>0</v>
      </c>
    </row>
    <row r="14">
      <c r="A14" s="11" t="s">
        <v>22</v>
      </c>
      <c r="B14" s="12" t="s">
        <v>23</v>
      </c>
      <c r="C14" s="11"/>
      <c r="D14" s="13">
        <f t="shared" ref="D14:O14" si="5">subtotal(9,D15:D50)</f>
        <v>550232</v>
      </c>
      <c r="E14" s="13">
        <f t="shared" si="5"/>
        <v>0</v>
      </c>
      <c r="F14" s="13">
        <f t="shared" si="5"/>
        <v>0</v>
      </c>
      <c r="G14" s="13">
        <f t="shared" si="5"/>
        <v>0</v>
      </c>
      <c r="H14" s="13">
        <f t="shared" si="5"/>
        <v>0</v>
      </c>
      <c r="I14" s="13">
        <f t="shared" si="5"/>
        <v>0</v>
      </c>
      <c r="J14" s="13">
        <f t="shared" si="5"/>
        <v>0</v>
      </c>
      <c r="K14" s="13">
        <f t="shared" si="5"/>
        <v>0</v>
      </c>
      <c r="L14" s="13">
        <f t="shared" si="5"/>
        <v>0</v>
      </c>
      <c r="M14" s="13">
        <f t="shared" si="5"/>
        <v>0</v>
      </c>
      <c r="N14" s="13">
        <f t="shared" si="5"/>
        <v>0</v>
      </c>
      <c r="O14" s="13">
        <f t="shared" si="5"/>
        <v>0</v>
      </c>
    </row>
    <row r="15">
      <c r="A15" s="17">
        <v>1.0</v>
      </c>
      <c r="B15" s="18" t="s">
        <v>24</v>
      </c>
      <c r="C15" s="18" t="s">
        <v>25</v>
      </c>
      <c r="D15" s="19">
        <f>sumifs('Operating cost &amp; Budget report'!$H:$H,'Operating cost &amp; Budget report'!$D:$D,D$4,'Operating cost &amp; Budget report'!$J:$J,$C15)</f>
        <v>112000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</row>
    <row r="16">
      <c r="A16" s="17">
        <v>2.0</v>
      </c>
      <c r="B16" s="18" t="s">
        <v>26</v>
      </c>
      <c r="C16" s="17"/>
      <c r="D16" s="19">
        <f t="shared" ref="D16:O16" si="6">subtotal(9,D17:D24)</f>
        <v>179000</v>
      </c>
      <c r="E16" s="19">
        <f t="shared" si="6"/>
        <v>0</v>
      </c>
      <c r="F16" s="19">
        <f t="shared" si="6"/>
        <v>0</v>
      </c>
      <c r="G16" s="19">
        <f t="shared" si="6"/>
        <v>0</v>
      </c>
      <c r="H16" s="19">
        <f t="shared" si="6"/>
        <v>0</v>
      </c>
      <c r="I16" s="19">
        <f t="shared" si="6"/>
        <v>0</v>
      </c>
      <c r="J16" s="19">
        <f t="shared" si="6"/>
        <v>0</v>
      </c>
      <c r="K16" s="19">
        <f t="shared" si="6"/>
        <v>0</v>
      </c>
      <c r="L16" s="19">
        <f t="shared" si="6"/>
        <v>0</v>
      </c>
      <c r="M16" s="19">
        <f t="shared" si="6"/>
        <v>0</v>
      </c>
      <c r="N16" s="19">
        <f t="shared" si="6"/>
        <v>0</v>
      </c>
      <c r="O16" s="19">
        <f t="shared" si="6"/>
        <v>0</v>
      </c>
    </row>
    <row r="17">
      <c r="A17" s="14">
        <v>2.1</v>
      </c>
      <c r="B17" s="15" t="s">
        <v>27</v>
      </c>
      <c r="C17" s="14" t="s">
        <v>28</v>
      </c>
      <c r="D17" s="16">
        <f>sumifs('Operating cost &amp; Budget report'!$H:$H,'Operating cost &amp; Budget report'!$D:$D,D$4,'Operating cost &amp; Budget report'!$J:$J,$C17)</f>
        <v>67000</v>
      </c>
      <c r="E17" s="16">
        <f>sumifs('Operating cost &amp; Budget report'!$H:$H,'Operating cost &amp; Budget report'!$D:$D,E$4,'Operating cost &amp; Budget report'!$J:$J,$C17)</f>
        <v>0</v>
      </c>
      <c r="F17" s="16">
        <f>sumifs('Operating cost &amp; Budget report'!$H:$H,'Operating cost &amp; Budget report'!$D:$D,F$4,'Operating cost &amp; Budget report'!$J:$J,$C17)</f>
        <v>0</v>
      </c>
      <c r="G17" s="16">
        <f>sumifs('Operating cost &amp; Budget report'!$H:$H,'Operating cost &amp; Budget report'!$D:$D,G$4,'Operating cost &amp; Budget report'!$J:$J,$C17)</f>
        <v>0</v>
      </c>
      <c r="H17" s="16">
        <f>sumifs('Operating cost &amp; Budget report'!$H:$H,'Operating cost &amp; Budget report'!$D:$D,H$4,'Operating cost &amp; Budget report'!$J:$J,$C17)</f>
        <v>0</v>
      </c>
      <c r="I17" s="16">
        <f>sumifs('Operating cost &amp; Budget report'!$H:$H,'Operating cost &amp; Budget report'!$D:$D,I$4,'Operating cost &amp; Budget report'!$J:$J,$C17)</f>
        <v>0</v>
      </c>
      <c r="J17" s="16">
        <f>sumifs('Operating cost &amp; Budget report'!$H:$H,'Operating cost &amp; Budget report'!$D:$D,J$4,'Operating cost &amp; Budget report'!$J:$J,$C17)</f>
        <v>0</v>
      </c>
      <c r="K17" s="16">
        <f>sumifs('Operating cost &amp; Budget report'!$H:$H,'Operating cost &amp; Budget report'!$D:$D,K$4,'Operating cost &amp; Budget report'!$J:$J,$C17)</f>
        <v>0</v>
      </c>
      <c r="L17" s="16">
        <f>sumifs('Operating cost &amp; Budget report'!$H:$H,'Operating cost &amp; Budget report'!$D:$D,L$4,'Operating cost &amp; Budget report'!$J:$J,$C17)</f>
        <v>0</v>
      </c>
      <c r="M17" s="16">
        <f>sumifs('Operating cost &amp; Budget report'!$H:$H,'Operating cost &amp; Budget report'!$D:$D,M$4,'Operating cost &amp; Budget report'!$J:$J,$C17)</f>
        <v>0</v>
      </c>
      <c r="N17" s="16">
        <f>sumifs('Operating cost &amp; Budget report'!$H:$H,'Operating cost &amp; Budget report'!$D:$D,N$4,'Operating cost &amp; Budget report'!$J:$J,$C17)</f>
        <v>0</v>
      </c>
      <c r="O17" s="16">
        <f>sumifs('Operating cost &amp; Budget report'!$H:$H,'Operating cost &amp; Budget report'!$D:$D,O$4,'Operating cost &amp; Budget report'!$J:$J,$C17)</f>
        <v>0</v>
      </c>
    </row>
    <row r="18">
      <c r="A18" s="14">
        <f t="shared" ref="A18:A24" si="7">A17+0.1</f>
        <v>2.2</v>
      </c>
      <c r="B18" s="15" t="s">
        <v>29</v>
      </c>
      <c r="C18" s="14" t="s">
        <v>30</v>
      </c>
      <c r="D18" s="16">
        <f>sumifs('Operating cost &amp; Budget report'!$H:$H,'Operating cost &amp; Budget report'!$D:$D,D$4,'Operating cost &amp; Budget report'!$J:$J,$C18)</f>
        <v>23000</v>
      </c>
      <c r="E18" s="16">
        <f>sumifs('Operating cost &amp; Budget report'!$H:$H,'Operating cost &amp; Budget report'!$D:$D,E$4,'Operating cost &amp; Budget report'!$J:$J,$C18)</f>
        <v>0</v>
      </c>
      <c r="F18" s="16">
        <f>sumifs('Operating cost &amp; Budget report'!$H:$H,'Operating cost &amp; Budget report'!$D:$D,F$4,'Operating cost &amp; Budget report'!$J:$J,$C18)</f>
        <v>0</v>
      </c>
      <c r="G18" s="16">
        <f>sumifs('Operating cost &amp; Budget report'!$H:$H,'Operating cost &amp; Budget report'!$D:$D,G$4,'Operating cost &amp; Budget report'!$J:$J,$C18)</f>
        <v>0</v>
      </c>
      <c r="H18" s="16">
        <f>sumifs('Operating cost &amp; Budget report'!$H:$H,'Operating cost &amp; Budget report'!$D:$D,H$4,'Operating cost &amp; Budget report'!$J:$J,$C18)</f>
        <v>0</v>
      </c>
      <c r="I18" s="16">
        <f>sumifs('Operating cost &amp; Budget report'!$H:$H,'Operating cost &amp; Budget report'!$D:$D,I$4,'Operating cost &amp; Budget report'!$J:$J,$C18)</f>
        <v>0</v>
      </c>
      <c r="J18" s="16">
        <f>sumifs('Operating cost &amp; Budget report'!$H:$H,'Operating cost &amp; Budget report'!$D:$D,J$4,'Operating cost &amp; Budget report'!$J:$J,$C18)</f>
        <v>0</v>
      </c>
      <c r="K18" s="16">
        <f>sumifs('Operating cost &amp; Budget report'!$H:$H,'Operating cost &amp; Budget report'!$D:$D,K$4,'Operating cost &amp; Budget report'!$J:$J,$C18)</f>
        <v>0</v>
      </c>
      <c r="L18" s="16">
        <f>sumifs('Operating cost &amp; Budget report'!$H:$H,'Operating cost &amp; Budget report'!$D:$D,L$4,'Operating cost &amp; Budget report'!$J:$J,$C18)</f>
        <v>0</v>
      </c>
      <c r="M18" s="16">
        <f>sumifs('Operating cost &amp; Budget report'!$H:$H,'Operating cost &amp; Budget report'!$D:$D,M$4,'Operating cost &amp; Budget report'!$J:$J,$C18)</f>
        <v>0</v>
      </c>
      <c r="N18" s="16">
        <f>sumifs('Operating cost &amp; Budget report'!$H:$H,'Operating cost &amp; Budget report'!$D:$D,N$4,'Operating cost &amp; Budget report'!$J:$J,$C18)</f>
        <v>0</v>
      </c>
      <c r="O18" s="16">
        <f>sumifs('Operating cost &amp; Budget report'!$H:$H,'Operating cost &amp; Budget report'!$D:$D,O$4,'Operating cost &amp; Budget report'!$J:$J,$C18)</f>
        <v>0</v>
      </c>
    </row>
    <row r="19">
      <c r="A19" s="14">
        <f t="shared" si="7"/>
        <v>2.3</v>
      </c>
      <c r="B19" s="15" t="s">
        <v>31</v>
      </c>
      <c r="C19" s="14" t="s">
        <v>32</v>
      </c>
      <c r="D19" s="16">
        <f>sumifs('Operating cost &amp; Budget report'!$H:$H,'Operating cost &amp; Budget report'!$D:$D,D$4,'Operating cost &amp; Budget report'!$J:$J,$C19)</f>
        <v>0</v>
      </c>
      <c r="E19" s="16">
        <f>sumifs('Operating cost &amp; Budget report'!$H:$H,'Operating cost &amp; Budget report'!$D:$D,E$4,'Operating cost &amp; Budget report'!$J:$J,$C19)</f>
        <v>0</v>
      </c>
      <c r="F19" s="16">
        <f>sumifs('Operating cost &amp; Budget report'!$H:$H,'Operating cost &amp; Budget report'!$D:$D,F$4,'Operating cost &amp; Budget report'!$J:$J,$C19)</f>
        <v>0</v>
      </c>
      <c r="G19" s="16">
        <f>sumifs('Operating cost &amp; Budget report'!$H:$H,'Operating cost &amp; Budget report'!$D:$D,G$4,'Operating cost &amp; Budget report'!$J:$J,$C19)</f>
        <v>0</v>
      </c>
      <c r="H19" s="16">
        <f>sumifs('Operating cost &amp; Budget report'!$H:$H,'Operating cost &amp; Budget report'!$D:$D,H$4,'Operating cost &amp; Budget report'!$J:$J,$C19)</f>
        <v>0</v>
      </c>
      <c r="I19" s="16">
        <f>sumifs('Operating cost &amp; Budget report'!$H:$H,'Operating cost &amp; Budget report'!$D:$D,I$4,'Operating cost &amp; Budget report'!$J:$J,$C19)</f>
        <v>0</v>
      </c>
      <c r="J19" s="16">
        <f>sumifs('Operating cost &amp; Budget report'!$H:$H,'Operating cost &amp; Budget report'!$D:$D,J$4,'Operating cost &amp; Budget report'!$J:$J,$C19)</f>
        <v>0</v>
      </c>
      <c r="K19" s="16">
        <f>sumifs('Operating cost &amp; Budget report'!$H:$H,'Operating cost &amp; Budget report'!$D:$D,K$4,'Operating cost &amp; Budget report'!$J:$J,$C19)</f>
        <v>0</v>
      </c>
      <c r="L19" s="16">
        <f>sumifs('Operating cost &amp; Budget report'!$H:$H,'Operating cost &amp; Budget report'!$D:$D,L$4,'Operating cost &amp; Budget report'!$J:$J,$C19)</f>
        <v>0</v>
      </c>
      <c r="M19" s="16">
        <f>sumifs('Operating cost &amp; Budget report'!$H:$H,'Operating cost &amp; Budget report'!$D:$D,M$4,'Operating cost &amp; Budget report'!$J:$J,$C19)</f>
        <v>0</v>
      </c>
      <c r="N19" s="16">
        <f>sumifs('Operating cost &amp; Budget report'!$H:$H,'Operating cost &amp; Budget report'!$D:$D,N$4,'Operating cost &amp; Budget report'!$J:$J,$C19)</f>
        <v>0</v>
      </c>
      <c r="O19" s="16">
        <f>sumifs('Operating cost &amp; Budget report'!$H:$H,'Operating cost &amp; Budget report'!$D:$D,O$4,'Operating cost &amp; Budget report'!$J:$J,$C19)</f>
        <v>0</v>
      </c>
    </row>
    <row r="20">
      <c r="A20" s="14">
        <f t="shared" si="7"/>
        <v>2.4</v>
      </c>
      <c r="B20" s="15" t="s">
        <v>33</v>
      </c>
      <c r="C20" s="14" t="s">
        <v>34</v>
      </c>
      <c r="D20" s="16">
        <f>sumifs('Operating cost &amp; Budget report'!$H:$H,'Operating cost &amp; Budget report'!$D:$D,D$4,'Operating cost &amp; Budget report'!$J:$J,$C20)</f>
        <v>0</v>
      </c>
      <c r="E20" s="16">
        <f>sumifs('Operating cost &amp; Budget report'!$H:$H,'Operating cost &amp; Budget report'!$D:$D,E$4,'Operating cost &amp; Budget report'!$J:$J,$C20)</f>
        <v>0</v>
      </c>
      <c r="F20" s="16">
        <f>sumifs('Operating cost &amp; Budget report'!$H:$H,'Operating cost &amp; Budget report'!$D:$D,F$4,'Operating cost &amp; Budget report'!$J:$J,$C20)</f>
        <v>0</v>
      </c>
      <c r="G20" s="16">
        <f>sumifs('Operating cost &amp; Budget report'!$H:$H,'Operating cost &amp; Budget report'!$D:$D,G$4,'Operating cost &amp; Budget report'!$J:$J,$C20)</f>
        <v>0</v>
      </c>
      <c r="H20" s="16">
        <f>sumifs('Operating cost &amp; Budget report'!$H:$H,'Operating cost &amp; Budget report'!$D:$D,H$4,'Operating cost &amp; Budget report'!$J:$J,$C20)</f>
        <v>0</v>
      </c>
      <c r="I20" s="16">
        <f>sumifs('Operating cost &amp; Budget report'!$H:$H,'Operating cost &amp; Budget report'!$D:$D,I$4,'Operating cost &amp; Budget report'!$J:$J,$C20)</f>
        <v>0</v>
      </c>
      <c r="J20" s="16">
        <f>sumifs('Operating cost &amp; Budget report'!$H:$H,'Operating cost &amp; Budget report'!$D:$D,J$4,'Operating cost &amp; Budget report'!$J:$J,$C20)</f>
        <v>0</v>
      </c>
      <c r="K20" s="16">
        <f>sumifs('Operating cost &amp; Budget report'!$H:$H,'Operating cost &amp; Budget report'!$D:$D,K$4,'Operating cost &amp; Budget report'!$J:$J,$C20)</f>
        <v>0</v>
      </c>
      <c r="L20" s="16">
        <f>sumifs('Operating cost &amp; Budget report'!$H:$H,'Operating cost &amp; Budget report'!$D:$D,L$4,'Operating cost &amp; Budget report'!$J:$J,$C20)</f>
        <v>0</v>
      </c>
      <c r="M20" s="16">
        <f>sumifs('Operating cost &amp; Budget report'!$H:$H,'Operating cost &amp; Budget report'!$D:$D,M$4,'Operating cost &amp; Budget report'!$J:$J,$C20)</f>
        <v>0</v>
      </c>
      <c r="N20" s="16">
        <f>sumifs('Operating cost &amp; Budget report'!$H:$H,'Operating cost &amp; Budget report'!$D:$D,N$4,'Operating cost &amp; Budget report'!$J:$J,$C20)</f>
        <v>0</v>
      </c>
      <c r="O20" s="16">
        <f>sumifs('Operating cost &amp; Budget report'!$H:$H,'Operating cost &amp; Budget report'!$D:$D,O$4,'Operating cost &amp; Budget report'!$J:$J,$C20)</f>
        <v>0</v>
      </c>
    </row>
    <row r="21">
      <c r="A21" s="14">
        <f t="shared" si="7"/>
        <v>2.5</v>
      </c>
      <c r="B21" s="15" t="s">
        <v>35</v>
      </c>
      <c r="C21" s="14" t="s">
        <v>36</v>
      </c>
      <c r="D21" s="16">
        <f>sumifs('Operating cost &amp; Budget report'!$H:$H,'Operating cost &amp; Budget report'!$D:$D,D$4,'Operating cost &amp; Budget report'!$J:$J,$C21)</f>
        <v>0</v>
      </c>
      <c r="E21" s="16">
        <f>sumifs('Operating cost &amp; Budget report'!$H:$H,'Operating cost &amp; Budget report'!$D:$D,E$4,'Operating cost &amp; Budget report'!$J:$J,$C21)</f>
        <v>0</v>
      </c>
      <c r="F21" s="16">
        <f>sumifs('Operating cost &amp; Budget report'!$H:$H,'Operating cost &amp; Budget report'!$D:$D,F$4,'Operating cost &amp; Budget report'!$J:$J,$C21)</f>
        <v>0</v>
      </c>
      <c r="G21" s="16">
        <f>sumifs('Operating cost &amp; Budget report'!$H:$H,'Operating cost &amp; Budget report'!$D:$D,G$4,'Operating cost &amp; Budget report'!$J:$J,$C21)</f>
        <v>0</v>
      </c>
      <c r="H21" s="16">
        <f>sumifs('Operating cost &amp; Budget report'!$H:$H,'Operating cost &amp; Budget report'!$D:$D,H$4,'Operating cost &amp; Budget report'!$J:$J,$C21)</f>
        <v>0</v>
      </c>
      <c r="I21" s="16">
        <f>sumifs('Operating cost &amp; Budget report'!$H:$H,'Operating cost &amp; Budget report'!$D:$D,I$4,'Operating cost &amp; Budget report'!$J:$J,$C21)</f>
        <v>0</v>
      </c>
      <c r="J21" s="16">
        <f>sumifs('Operating cost &amp; Budget report'!$H:$H,'Operating cost &amp; Budget report'!$D:$D,J$4,'Operating cost &amp; Budget report'!$J:$J,$C21)</f>
        <v>0</v>
      </c>
      <c r="K21" s="16">
        <f>sumifs('Operating cost &amp; Budget report'!$H:$H,'Operating cost &amp; Budget report'!$D:$D,K$4,'Operating cost &amp; Budget report'!$J:$J,$C21)</f>
        <v>0</v>
      </c>
      <c r="L21" s="16">
        <f>sumifs('Operating cost &amp; Budget report'!$H:$H,'Operating cost &amp; Budget report'!$D:$D,L$4,'Operating cost &amp; Budget report'!$J:$J,$C21)</f>
        <v>0</v>
      </c>
      <c r="M21" s="16">
        <f>sumifs('Operating cost &amp; Budget report'!$H:$H,'Operating cost &amp; Budget report'!$D:$D,M$4,'Operating cost &amp; Budget report'!$J:$J,$C21)</f>
        <v>0</v>
      </c>
      <c r="N21" s="16">
        <f>sumifs('Operating cost &amp; Budget report'!$H:$H,'Operating cost &amp; Budget report'!$D:$D,N$4,'Operating cost &amp; Budget report'!$J:$J,$C21)</f>
        <v>0</v>
      </c>
      <c r="O21" s="16">
        <f>sumifs('Operating cost &amp; Budget report'!$H:$H,'Operating cost &amp; Budget report'!$D:$D,O$4,'Operating cost &amp; Budget report'!$J:$J,$C21)</f>
        <v>0</v>
      </c>
    </row>
    <row r="22">
      <c r="A22" s="14">
        <f t="shared" si="7"/>
        <v>2.6</v>
      </c>
      <c r="B22" s="15" t="s">
        <v>37</v>
      </c>
      <c r="C22" s="14" t="s">
        <v>38</v>
      </c>
      <c r="D22" s="16">
        <f>sumifs('Operating cost &amp; Budget report'!$H:$H,'Operating cost &amp; Budget report'!$D:$D,D$4,'Operating cost &amp; Budget report'!$J:$J,$C22)</f>
        <v>0</v>
      </c>
      <c r="E22" s="16">
        <f>sumifs('Operating cost &amp; Budget report'!$H:$H,'Operating cost &amp; Budget report'!$D:$D,E$4,'Operating cost &amp; Budget report'!$J:$J,$C22)</f>
        <v>0</v>
      </c>
      <c r="F22" s="16">
        <f>sumifs('Operating cost &amp; Budget report'!$H:$H,'Operating cost &amp; Budget report'!$D:$D,F$4,'Operating cost &amp; Budget report'!$J:$J,$C22)</f>
        <v>0</v>
      </c>
      <c r="G22" s="16">
        <f>sumifs('Operating cost &amp; Budget report'!$H:$H,'Operating cost &amp; Budget report'!$D:$D,G$4,'Operating cost &amp; Budget report'!$J:$J,$C22)</f>
        <v>0</v>
      </c>
      <c r="H22" s="16">
        <f>sumifs('Operating cost &amp; Budget report'!$H:$H,'Operating cost &amp; Budget report'!$D:$D,H$4,'Operating cost &amp; Budget report'!$J:$J,$C22)</f>
        <v>0</v>
      </c>
      <c r="I22" s="16">
        <f>sumifs('Operating cost &amp; Budget report'!$H:$H,'Operating cost &amp; Budget report'!$D:$D,I$4,'Operating cost &amp; Budget report'!$J:$J,$C22)</f>
        <v>0</v>
      </c>
      <c r="J22" s="16">
        <f>sumifs('Operating cost &amp; Budget report'!$H:$H,'Operating cost &amp; Budget report'!$D:$D,J$4,'Operating cost &amp; Budget report'!$J:$J,$C22)</f>
        <v>0</v>
      </c>
      <c r="K22" s="16">
        <f>sumifs('Operating cost &amp; Budget report'!$H:$H,'Operating cost &amp; Budget report'!$D:$D,K$4,'Operating cost &amp; Budget report'!$J:$J,$C22)</f>
        <v>0</v>
      </c>
      <c r="L22" s="16">
        <f>sumifs('Operating cost &amp; Budget report'!$H:$H,'Operating cost &amp; Budget report'!$D:$D,L$4,'Operating cost &amp; Budget report'!$J:$J,$C22)</f>
        <v>0</v>
      </c>
      <c r="M22" s="16">
        <f>sumifs('Operating cost &amp; Budget report'!$H:$H,'Operating cost &amp; Budget report'!$D:$D,M$4,'Operating cost &amp; Budget report'!$J:$J,$C22)</f>
        <v>0</v>
      </c>
      <c r="N22" s="16">
        <f>sumifs('Operating cost &amp; Budget report'!$H:$H,'Operating cost &amp; Budget report'!$D:$D,N$4,'Operating cost &amp; Budget report'!$J:$J,$C22)</f>
        <v>0</v>
      </c>
      <c r="O22" s="16">
        <f>sumifs('Operating cost &amp; Budget report'!$H:$H,'Operating cost &amp; Budget report'!$D:$D,O$4,'Operating cost &amp; Budget report'!$J:$J,$C22)</f>
        <v>0</v>
      </c>
    </row>
    <row r="23">
      <c r="A23" s="14">
        <f t="shared" si="7"/>
        <v>2.7</v>
      </c>
      <c r="B23" s="15" t="s">
        <v>39</v>
      </c>
      <c r="C23" s="14" t="s">
        <v>40</v>
      </c>
      <c r="D23" s="16">
        <f>sumifs('Operating cost &amp; Budget report'!$H:$H,'Operating cost &amp; Budget report'!$D:$D,D$4,'Operating cost &amp; Budget report'!$J:$J,$C23)</f>
        <v>0</v>
      </c>
      <c r="E23" s="16">
        <f>sumifs('Operating cost &amp; Budget report'!$H:$H,'Operating cost &amp; Budget report'!$D:$D,E$4,'Operating cost &amp; Budget report'!$J:$J,$C23)</f>
        <v>0</v>
      </c>
      <c r="F23" s="16">
        <f>sumifs('Operating cost &amp; Budget report'!$H:$H,'Operating cost &amp; Budget report'!$D:$D,F$4,'Operating cost &amp; Budget report'!$J:$J,$C23)</f>
        <v>0</v>
      </c>
      <c r="G23" s="16">
        <f>sumifs('Operating cost &amp; Budget report'!$H:$H,'Operating cost &amp; Budget report'!$D:$D,G$4,'Operating cost &amp; Budget report'!$J:$J,$C23)</f>
        <v>0</v>
      </c>
      <c r="H23" s="16">
        <f>sumifs('Operating cost &amp; Budget report'!$H:$H,'Operating cost &amp; Budget report'!$D:$D,H$4,'Operating cost &amp; Budget report'!$J:$J,$C23)</f>
        <v>0</v>
      </c>
      <c r="I23" s="16">
        <f>sumifs('Operating cost &amp; Budget report'!$H:$H,'Operating cost &amp; Budget report'!$D:$D,I$4,'Operating cost &amp; Budget report'!$J:$J,$C23)</f>
        <v>0</v>
      </c>
      <c r="J23" s="16">
        <f>sumifs('Operating cost &amp; Budget report'!$H:$H,'Operating cost &amp; Budget report'!$D:$D,J$4,'Operating cost &amp; Budget report'!$J:$J,$C23)</f>
        <v>0</v>
      </c>
      <c r="K23" s="16">
        <f>sumifs('Operating cost &amp; Budget report'!$H:$H,'Operating cost &amp; Budget report'!$D:$D,K$4,'Operating cost &amp; Budget report'!$J:$J,$C23)</f>
        <v>0</v>
      </c>
      <c r="L23" s="16">
        <f>sumifs('Operating cost &amp; Budget report'!$H:$H,'Operating cost &amp; Budget report'!$D:$D,L$4,'Operating cost &amp; Budget report'!$J:$J,$C23)</f>
        <v>0</v>
      </c>
      <c r="M23" s="16">
        <f>sumifs('Operating cost &amp; Budget report'!$H:$H,'Operating cost &amp; Budget report'!$D:$D,M$4,'Operating cost &amp; Budget report'!$J:$J,$C23)</f>
        <v>0</v>
      </c>
      <c r="N23" s="16">
        <f>sumifs('Operating cost &amp; Budget report'!$H:$H,'Operating cost &amp; Budget report'!$D:$D,N$4,'Operating cost &amp; Budget report'!$J:$J,$C23)</f>
        <v>0</v>
      </c>
      <c r="O23" s="16">
        <f>sumifs('Operating cost &amp; Budget report'!$H:$H,'Operating cost &amp; Budget report'!$D:$D,O$4,'Operating cost &amp; Budget report'!$J:$J,$C23)</f>
        <v>0</v>
      </c>
    </row>
    <row r="24">
      <c r="A24" s="14">
        <f t="shared" si="7"/>
        <v>2.8</v>
      </c>
      <c r="B24" s="15" t="s">
        <v>41</v>
      </c>
      <c r="C24" s="14" t="s">
        <v>42</v>
      </c>
      <c r="D24" s="16">
        <f>sumifs('Operating cost &amp; Budget report'!$H:$H,'Operating cost &amp; Budget report'!$D:$D,D$4,'Operating cost &amp; Budget report'!$J:$J,$C24)</f>
        <v>89000</v>
      </c>
      <c r="E24" s="16">
        <f>sumifs('Operating cost &amp; Budget report'!$H:$H,'Operating cost &amp; Budget report'!$D:$D,E$4,'Operating cost &amp; Budget report'!$J:$J,$C24)</f>
        <v>0</v>
      </c>
      <c r="F24" s="16">
        <f>sumifs('Operating cost &amp; Budget report'!$H:$H,'Operating cost &amp; Budget report'!$D:$D,F$4,'Operating cost &amp; Budget report'!$J:$J,$C24)</f>
        <v>0</v>
      </c>
      <c r="G24" s="16">
        <f>sumifs('Operating cost &amp; Budget report'!$H:$H,'Operating cost &amp; Budget report'!$D:$D,G$4,'Operating cost &amp; Budget report'!$J:$J,$C24)</f>
        <v>0</v>
      </c>
      <c r="H24" s="16">
        <f>sumifs('Operating cost &amp; Budget report'!$H:$H,'Operating cost &amp; Budget report'!$D:$D,H$4,'Operating cost &amp; Budget report'!$J:$J,$C24)</f>
        <v>0</v>
      </c>
      <c r="I24" s="16">
        <f>sumifs('Operating cost &amp; Budget report'!$H:$H,'Operating cost &amp; Budget report'!$D:$D,I$4,'Operating cost &amp; Budget report'!$J:$J,$C24)</f>
        <v>0</v>
      </c>
      <c r="J24" s="16">
        <f>sumifs('Operating cost &amp; Budget report'!$H:$H,'Operating cost &amp; Budget report'!$D:$D,J$4,'Operating cost &amp; Budget report'!$J:$J,$C24)</f>
        <v>0</v>
      </c>
      <c r="K24" s="16">
        <f>sumifs('Operating cost &amp; Budget report'!$H:$H,'Operating cost &amp; Budget report'!$D:$D,K$4,'Operating cost &amp; Budget report'!$J:$J,$C24)</f>
        <v>0</v>
      </c>
      <c r="L24" s="16">
        <f>sumifs('Operating cost &amp; Budget report'!$H:$H,'Operating cost &amp; Budget report'!$D:$D,L$4,'Operating cost &amp; Budget report'!$J:$J,$C24)</f>
        <v>0</v>
      </c>
      <c r="M24" s="16">
        <f>sumifs('Operating cost &amp; Budget report'!$H:$H,'Operating cost &amp; Budget report'!$D:$D,M$4,'Operating cost &amp; Budget report'!$J:$J,$C24)</f>
        <v>0</v>
      </c>
      <c r="N24" s="16">
        <f>sumifs('Operating cost &amp; Budget report'!$H:$H,'Operating cost &amp; Budget report'!$D:$D,N$4,'Operating cost &amp; Budget report'!$J:$J,$C24)</f>
        <v>0</v>
      </c>
      <c r="O24" s="16">
        <f>sumifs('Operating cost &amp; Budget report'!$H:$H,'Operating cost &amp; Budget report'!$D:$D,O$4,'Operating cost &amp; Budget report'!$J:$J,$C24)</f>
        <v>0</v>
      </c>
    </row>
    <row r="25">
      <c r="A25" s="17">
        <v>3.0</v>
      </c>
      <c r="B25" s="18" t="s">
        <v>43</v>
      </c>
      <c r="C25" s="17"/>
      <c r="D25" s="19">
        <f t="shared" ref="D25:O25" si="8">subtotal(9,D26:D31)</f>
        <v>131448</v>
      </c>
      <c r="E25" s="19">
        <f t="shared" si="8"/>
        <v>0</v>
      </c>
      <c r="F25" s="19">
        <f t="shared" si="8"/>
        <v>0</v>
      </c>
      <c r="G25" s="19">
        <f t="shared" si="8"/>
        <v>0</v>
      </c>
      <c r="H25" s="19">
        <f t="shared" si="8"/>
        <v>0</v>
      </c>
      <c r="I25" s="19">
        <f t="shared" si="8"/>
        <v>0</v>
      </c>
      <c r="J25" s="19">
        <f t="shared" si="8"/>
        <v>0</v>
      </c>
      <c r="K25" s="19">
        <f t="shared" si="8"/>
        <v>0</v>
      </c>
      <c r="L25" s="19">
        <f t="shared" si="8"/>
        <v>0</v>
      </c>
      <c r="M25" s="19">
        <f t="shared" si="8"/>
        <v>0</v>
      </c>
      <c r="N25" s="19">
        <f t="shared" si="8"/>
        <v>0</v>
      </c>
      <c r="O25" s="19">
        <f t="shared" si="8"/>
        <v>0</v>
      </c>
    </row>
    <row r="26">
      <c r="A26" s="14">
        <v>3.1</v>
      </c>
      <c r="B26" s="15" t="s">
        <v>44</v>
      </c>
      <c r="C26" s="14" t="s">
        <v>45</v>
      </c>
      <c r="D26" s="16">
        <f>sumifs('Operating cost &amp; Budget report'!$H:$H,'Operating cost &amp; Budget report'!$D:$D,D$4,'Operating cost &amp; Budget report'!$J:$J,$C26)</f>
        <v>123000</v>
      </c>
      <c r="E26" s="16">
        <f>sumifs('Operating cost &amp; Budget report'!$H:$H,'Operating cost &amp; Budget report'!$D:$D,E$4,'Operating cost &amp; Budget report'!$J:$J,$C26)</f>
        <v>0</v>
      </c>
      <c r="F26" s="16">
        <f>sumifs('Operating cost &amp; Budget report'!$H:$H,'Operating cost &amp; Budget report'!$D:$D,F$4,'Operating cost &amp; Budget report'!$J:$J,$C26)</f>
        <v>0</v>
      </c>
      <c r="G26" s="16">
        <f>sumifs('Operating cost &amp; Budget report'!$H:$H,'Operating cost &amp; Budget report'!$D:$D,G$4,'Operating cost &amp; Budget report'!$J:$J,$C26)</f>
        <v>0</v>
      </c>
      <c r="H26" s="16">
        <f>sumifs('Operating cost &amp; Budget report'!$H:$H,'Operating cost &amp; Budget report'!$D:$D,H$4,'Operating cost &amp; Budget report'!$J:$J,$C26)</f>
        <v>0</v>
      </c>
      <c r="I26" s="16">
        <f>sumifs('Operating cost &amp; Budget report'!$H:$H,'Operating cost &amp; Budget report'!$D:$D,I$4,'Operating cost &amp; Budget report'!$J:$J,$C26)</f>
        <v>0</v>
      </c>
      <c r="J26" s="16">
        <f>sumifs('Operating cost &amp; Budget report'!$H:$H,'Operating cost &amp; Budget report'!$D:$D,J$4,'Operating cost &amp; Budget report'!$J:$J,$C26)</f>
        <v>0</v>
      </c>
      <c r="K26" s="16">
        <f>sumifs('Operating cost &amp; Budget report'!$H:$H,'Operating cost &amp; Budget report'!$D:$D,K$4,'Operating cost &amp; Budget report'!$J:$J,$C26)</f>
        <v>0</v>
      </c>
      <c r="L26" s="16">
        <f>sumifs('Operating cost &amp; Budget report'!$H:$H,'Operating cost &amp; Budget report'!$D:$D,L$4,'Operating cost &amp; Budget report'!$J:$J,$C26)</f>
        <v>0</v>
      </c>
      <c r="M26" s="16">
        <f>sumifs('Operating cost &amp; Budget report'!$H:$H,'Operating cost &amp; Budget report'!$D:$D,M$4,'Operating cost &amp; Budget report'!$J:$J,$C26)</f>
        <v>0</v>
      </c>
      <c r="N26" s="16">
        <f>sumifs('Operating cost &amp; Budget report'!$H:$H,'Operating cost &amp; Budget report'!$D:$D,N$4,'Operating cost &amp; Budget report'!$J:$J,$C26)</f>
        <v>0</v>
      </c>
      <c r="O26" s="16">
        <f>sumifs('Operating cost &amp; Budget report'!$H:$H,'Operating cost &amp; Budget report'!$D:$D,O$4,'Operating cost &amp; Budget report'!$J:$J,$C26)</f>
        <v>0</v>
      </c>
    </row>
    <row r="27">
      <c r="A27" s="14">
        <f t="shared" ref="A27:A31" si="9">A26+0.1</f>
        <v>3.2</v>
      </c>
      <c r="B27" s="15" t="s">
        <v>46</v>
      </c>
      <c r="C27" s="14" t="s">
        <v>47</v>
      </c>
      <c r="D27" s="16">
        <f>sumifs('Operating cost &amp; Budget report'!$H:$H,'Operating cost &amp; Budget report'!$D:$D,D$4,'Operating cost &amp; Budget report'!$J:$J,$C27)</f>
        <v>0</v>
      </c>
      <c r="E27" s="16">
        <f>sumifs('Operating cost &amp; Budget report'!$H:$H,'Operating cost &amp; Budget report'!$D:$D,E$4,'Operating cost &amp; Budget report'!$J:$J,$C27)</f>
        <v>0</v>
      </c>
      <c r="F27" s="16">
        <f>sumifs('Operating cost &amp; Budget report'!$H:$H,'Operating cost &amp; Budget report'!$D:$D,F$4,'Operating cost &amp; Budget report'!$J:$J,$C27)</f>
        <v>0</v>
      </c>
      <c r="G27" s="16">
        <f>sumifs('Operating cost &amp; Budget report'!$H:$H,'Operating cost &amp; Budget report'!$D:$D,G$4,'Operating cost &amp; Budget report'!$J:$J,$C27)</f>
        <v>0</v>
      </c>
      <c r="H27" s="16">
        <f>sumifs('Operating cost &amp; Budget report'!$H:$H,'Operating cost &amp; Budget report'!$D:$D,H$4,'Operating cost &amp; Budget report'!$J:$J,$C27)</f>
        <v>0</v>
      </c>
      <c r="I27" s="16">
        <f>sumifs('Operating cost &amp; Budget report'!$H:$H,'Operating cost &amp; Budget report'!$D:$D,I$4,'Operating cost &amp; Budget report'!$J:$J,$C27)</f>
        <v>0</v>
      </c>
      <c r="J27" s="16">
        <f>sumifs('Operating cost &amp; Budget report'!$H:$H,'Operating cost &amp; Budget report'!$D:$D,J$4,'Operating cost &amp; Budget report'!$J:$J,$C27)</f>
        <v>0</v>
      </c>
      <c r="K27" s="16">
        <f>sumifs('Operating cost &amp; Budget report'!$H:$H,'Operating cost &amp; Budget report'!$D:$D,K$4,'Operating cost &amp; Budget report'!$J:$J,$C27)</f>
        <v>0</v>
      </c>
      <c r="L27" s="16">
        <f>sumifs('Operating cost &amp; Budget report'!$H:$H,'Operating cost &amp; Budget report'!$D:$D,L$4,'Operating cost &amp; Budget report'!$J:$J,$C27)</f>
        <v>0</v>
      </c>
      <c r="M27" s="16">
        <f>sumifs('Operating cost &amp; Budget report'!$H:$H,'Operating cost &amp; Budget report'!$D:$D,M$4,'Operating cost &amp; Budget report'!$J:$J,$C27)</f>
        <v>0</v>
      </c>
      <c r="N27" s="16">
        <f>sumifs('Operating cost &amp; Budget report'!$H:$H,'Operating cost &amp; Budget report'!$D:$D,N$4,'Operating cost &amp; Budget report'!$J:$J,$C27)</f>
        <v>0</v>
      </c>
      <c r="O27" s="16">
        <f>sumifs('Operating cost &amp; Budget report'!$H:$H,'Operating cost &amp; Budget report'!$D:$D,O$4,'Operating cost &amp; Budget report'!$J:$J,$C27)</f>
        <v>0</v>
      </c>
    </row>
    <row r="28">
      <c r="A28" s="14">
        <f t="shared" si="9"/>
        <v>3.3</v>
      </c>
      <c r="B28" s="15" t="s">
        <v>48</v>
      </c>
      <c r="C28" s="14" t="s">
        <v>49</v>
      </c>
      <c r="D28" s="16">
        <f>sumifs('Operating cost &amp; Budget report'!$H:$H,'Operating cost &amp; Budget report'!$D:$D,D$4,'Operating cost &amp; Budget report'!$J:$J,$C28)</f>
        <v>1448</v>
      </c>
      <c r="E28" s="16">
        <f>sumifs('Operating cost &amp; Budget report'!$H:$H,'Operating cost &amp; Budget report'!$D:$D,E$4,'Operating cost &amp; Budget report'!$J:$J,$C28)</f>
        <v>0</v>
      </c>
      <c r="F28" s="16">
        <f>sumifs('Operating cost &amp; Budget report'!$H:$H,'Operating cost &amp; Budget report'!$D:$D,F$4,'Operating cost &amp; Budget report'!$J:$J,$C28)</f>
        <v>0</v>
      </c>
      <c r="G28" s="16">
        <f>sumifs('Operating cost &amp; Budget report'!$H:$H,'Operating cost &amp; Budget report'!$D:$D,G$4,'Operating cost &amp; Budget report'!$J:$J,$C28)</f>
        <v>0</v>
      </c>
      <c r="H28" s="16">
        <f>sumifs('Operating cost &amp; Budget report'!$H:$H,'Operating cost &amp; Budget report'!$D:$D,H$4,'Operating cost &amp; Budget report'!$J:$J,$C28)</f>
        <v>0</v>
      </c>
      <c r="I28" s="16">
        <f>sumifs('Operating cost &amp; Budget report'!$H:$H,'Operating cost &amp; Budget report'!$D:$D,I$4,'Operating cost &amp; Budget report'!$J:$J,$C28)</f>
        <v>0</v>
      </c>
      <c r="J28" s="16">
        <f>sumifs('Operating cost &amp; Budget report'!$H:$H,'Operating cost &amp; Budget report'!$D:$D,J$4,'Operating cost &amp; Budget report'!$J:$J,$C28)</f>
        <v>0</v>
      </c>
      <c r="K28" s="16">
        <f>sumifs('Operating cost &amp; Budget report'!$H:$H,'Operating cost &amp; Budget report'!$D:$D,K$4,'Operating cost &amp; Budget report'!$J:$J,$C28)</f>
        <v>0</v>
      </c>
      <c r="L28" s="16">
        <f>sumifs('Operating cost &amp; Budget report'!$H:$H,'Operating cost &amp; Budget report'!$D:$D,L$4,'Operating cost &amp; Budget report'!$J:$J,$C28)</f>
        <v>0</v>
      </c>
      <c r="M28" s="16">
        <f>sumifs('Operating cost &amp; Budget report'!$H:$H,'Operating cost &amp; Budget report'!$D:$D,M$4,'Operating cost &amp; Budget report'!$J:$J,$C28)</f>
        <v>0</v>
      </c>
      <c r="N28" s="16">
        <f>sumifs('Operating cost &amp; Budget report'!$H:$H,'Operating cost &amp; Budget report'!$D:$D,N$4,'Operating cost &amp; Budget report'!$J:$J,$C28)</f>
        <v>0</v>
      </c>
      <c r="O28" s="16">
        <f>sumifs('Operating cost &amp; Budget report'!$H:$H,'Operating cost &amp; Budget report'!$D:$D,O$4,'Operating cost &amp; Budget report'!$J:$J,$C28)</f>
        <v>0</v>
      </c>
    </row>
    <row r="29">
      <c r="A29" s="14">
        <f t="shared" si="9"/>
        <v>3.4</v>
      </c>
      <c r="B29" s="15" t="s">
        <v>50</v>
      </c>
      <c r="C29" s="14" t="s">
        <v>51</v>
      </c>
      <c r="D29" s="16">
        <f>sumifs('Operating cost &amp; Budget report'!$H:$H,'Operating cost &amp; Budget report'!$D:$D,D$4,'Operating cost &amp; Budget report'!$J:$J,$C29)</f>
        <v>6000</v>
      </c>
      <c r="E29" s="16">
        <f>sumifs('Operating cost &amp; Budget report'!$H:$H,'Operating cost &amp; Budget report'!$D:$D,E$4,'Operating cost &amp; Budget report'!$J:$J,$C29)</f>
        <v>0</v>
      </c>
      <c r="F29" s="16">
        <f>sumifs('Operating cost &amp; Budget report'!$H:$H,'Operating cost &amp; Budget report'!$D:$D,F$4,'Operating cost &amp; Budget report'!$J:$J,$C29)</f>
        <v>0</v>
      </c>
      <c r="G29" s="16">
        <f>sumifs('Operating cost &amp; Budget report'!$H:$H,'Operating cost &amp; Budget report'!$D:$D,G$4,'Operating cost &amp; Budget report'!$J:$J,$C29)</f>
        <v>0</v>
      </c>
      <c r="H29" s="16">
        <f>sumifs('Operating cost &amp; Budget report'!$H:$H,'Operating cost &amp; Budget report'!$D:$D,H$4,'Operating cost &amp; Budget report'!$J:$J,$C29)</f>
        <v>0</v>
      </c>
      <c r="I29" s="16">
        <f>sumifs('Operating cost &amp; Budget report'!$H:$H,'Operating cost &amp; Budget report'!$D:$D,I$4,'Operating cost &amp; Budget report'!$J:$J,$C29)</f>
        <v>0</v>
      </c>
      <c r="J29" s="16">
        <f>sumifs('Operating cost &amp; Budget report'!$H:$H,'Operating cost &amp; Budget report'!$D:$D,J$4,'Operating cost &amp; Budget report'!$J:$J,$C29)</f>
        <v>0</v>
      </c>
      <c r="K29" s="16">
        <f>sumifs('Operating cost &amp; Budget report'!$H:$H,'Operating cost &amp; Budget report'!$D:$D,K$4,'Operating cost &amp; Budget report'!$J:$J,$C29)</f>
        <v>0</v>
      </c>
      <c r="L29" s="16">
        <f>sumifs('Operating cost &amp; Budget report'!$H:$H,'Operating cost &amp; Budget report'!$D:$D,L$4,'Operating cost &amp; Budget report'!$J:$J,$C29)</f>
        <v>0</v>
      </c>
      <c r="M29" s="16">
        <f>sumifs('Operating cost &amp; Budget report'!$H:$H,'Operating cost &amp; Budget report'!$D:$D,M$4,'Operating cost &amp; Budget report'!$J:$J,$C29)</f>
        <v>0</v>
      </c>
      <c r="N29" s="16">
        <f>sumifs('Operating cost &amp; Budget report'!$H:$H,'Operating cost &amp; Budget report'!$D:$D,N$4,'Operating cost &amp; Budget report'!$J:$J,$C29)</f>
        <v>0</v>
      </c>
      <c r="O29" s="16">
        <f>sumifs('Operating cost &amp; Budget report'!$H:$H,'Operating cost &amp; Budget report'!$D:$D,O$4,'Operating cost &amp; Budget report'!$J:$J,$C29)</f>
        <v>0</v>
      </c>
    </row>
    <row r="30">
      <c r="A30" s="14">
        <f t="shared" si="9"/>
        <v>3.5</v>
      </c>
      <c r="B30" s="15" t="s">
        <v>52</v>
      </c>
      <c r="C30" s="14" t="s">
        <v>53</v>
      </c>
      <c r="D30" s="16">
        <f>sumifs('Operating cost &amp; Budget report'!$H:$H,'Operating cost &amp; Budget report'!$D:$D,D$4,'Operating cost &amp; Budget report'!$J:$J,$C30)</f>
        <v>0</v>
      </c>
      <c r="E30" s="16">
        <f>sumifs('Operating cost &amp; Budget report'!$H:$H,'Operating cost &amp; Budget report'!$D:$D,E$4,'Operating cost &amp; Budget report'!$J:$J,$C30)</f>
        <v>0</v>
      </c>
      <c r="F30" s="16">
        <f>sumifs('Operating cost &amp; Budget report'!$H:$H,'Operating cost &amp; Budget report'!$D:$D,F$4,'Operating cost &amp; Budget report'!$J:$J,$C30)</f>
        <v>0</v>
      </c>
      <c r="G30" s="16">
        <f>sumifs('Operating cost &amp; Budget report'!$H:$H,'Operating cost &amp; Budget report'!$D:$D,G$4,'Operating cost &amp; Budget report'!$J:$J,$C30)</f>
        <v>0</v>
      </c>
      <c r="H30" s="16">
        <f>sumifs('Operating cost &amp; Budget report'!$H:$H,'Operating cost &amp; Budget report'!$D:$D,H$4,'Operating cost &amp; Budget report'!$J:$J,$C30)</f>
        <v>0</v>
      </c>
      <c r="I30" s="16">
        <f>sumifs('Operating cost &amp; Budget report'!$H:$H,'Operating cost &amp; Budget report'!$D:$D,I$4,'Operating cost &amp; Budget report'!$J:$J,$C30)</f>
        <v>0</v>
      </c>
      <c r="J30" s="16">
        <f>sumifs('Operating cost &amp; Budget report'!$H:$H,'Operating cost &amp; Budget report'!$D:$D,J$4,'Operating cost &amp; Budget report'!$J:$J,$C30)</f>
        <v>0</v>
      </c>
      <c r="K30" s="16">
        <f>sumifs('Operating cost &amp; Budget report'!$H:$H,'Operating cost &amp; Budget report'!$D:$D,K$4,'Operating cost &amp; Budget report'!$J:$J,$C30)</f>
        <v>0</v>
      </c>
      <c r="L30" s="16">
        <f>sumifs('Operating cost &amp; Budget report'!$H:$H,'Operating cost &amp; Budget report'!$D:$D,L$4,'Operating cost &amp; Budget report'!$J:$J,$C30)</f>
        <v>0</v>
      </c>
      <c r="M30" s="16">
        <f>sumifs('Operating cost &amp; Budget report'!$H:$H,'Operating cost &amp; Budget report'!$D:$D,M$4,'Operating cost &amp; Budget report'!$J:$J,$C30)</f>
        <v>0</v>
      </c>
      <c r="N30" s="16">
        <f>sumifs('Operating cost &amp; Budget report'!$H:$H,'Operating cost &amp; Budget report'!$D:$D,N$4,'Operating cost &amp; Budget report'!$J:$J,$C30)</f>
        <v>0</v>
      </c>
      <c r="O30" s="16">
        <f>sumifs('Operating cost &amp; Budget report'!$H:$H,'Operating cost &amp; Budget report'!$D:$D,O$4,'Operating cost &amp; Budget report'!$J:$J,$C30)</f>
        <v>0</v>
      </c>
    </row>
    <row r="31">
      <c r="A31" s="14">
        <f t="shared" si="9"/>
        <v>3.6</v>
      </c>
      <c r="B31" s="15" t="s">
        <v>54</v>
      </c>
      <c r="C31" s="14" t="s">
        <v>55</v>
      </c>
      <c r="D31" s="16">
        <f>sumifs('Operating cost &amp; Budget report'!$H:$H,'Operating cost &amp; Budget report'!$D:$D,D$4,'Operating cost &amp; Budget report'!$J:$J,$C31)</f>
        <v>1000</v>
      </c>
      <c r="E31" s="16">
        <f>sumifs('Operating cost &amp; Budget report'!$H:$H,'Operating cost &amp; Budget report'!$D:$D,E$4,'Operating cost &amp; Budget report'!$J:$J,$C31)</f>
        <v>0</v>
      </c>
      <c r="F31" s="16">
        <f>sumifs('Operating cost &amp; Budget report'!$H:$H,'Operating cost &amp; Budget report'!$D:$D,F$4,'Operating cost &amp; Budget report'!$J:$J,$C31)</f>
        <v>0</v>
      </c>
      <c r="G31" s="16">
        <f>sumifs('Operating cost &amp; Budget report'!$H:$H,'Operating cost &amp; Budget report'!$D:$D,G$4,'Operating cost &amp; Budget report'!$J:$J,$C31)</f>
        <v>0</v>
      </c>
      <c r="H31" s="16">
        <f>sumifs('Operating cost &amp; Budget report'!$H:$H,'Operating cost &amp; Budget report'!$D:$D,H$4,'Operating cost &amp; Budget report'!$J:$J,$C31)</f>
        <v>0</v>
      </c>
      <c r="I31" s="16">
        <f>sumifs('Operating cost &amp; Budget report'!$H:$H,'Operating cost &amp; Budget report'!$D:$D,I$4,'Operating cost &amp; Budget report'!$J:$J,$C31)</f>
        <v>0</v>
      </c>
      <c r="J31" s="16">
        <f>sumifs('Operating cost &amp; Budget report'!$H:$H,'Operating cost &amp; Budget report'!$D:$D,J$4,'Operating cost &amp; Budget report'!$J:$J,$C31)</f>
        <v>0</v>
      </c>
      <c r="K31" s="16">
        <f>sumifs('Operating cost &amp; Budget report'!$H:$H,'Operating cost &amp; Budget report'!$D:$D,K$4,'Operating cost &amp; Budget report'!$J:$J,$C31)</f>
        <v>0</v>
      </c>
      <c r="L31" s="16">
        <f>sumifs('Operating cost &amp; Budget report'!$H:$H,'Operating cost &amp; Budget report'!$D:$D,L$4,'Operating cost &amp; Budget report'!$J:$J,$C31)</f>
        <v>0</v>
      </c>
      <c r="M31" s="16">
        <f>sumifs('Operating cost &amp; Budget report'!$H:$H,'Operating cost &amp; Budget report'!$D:$D,M$4,'Operating cost &amp; Budget report'!$J:$J,$C31)</f>
        <v>0</v>
      </c>
      <c r="N31" s="16">
        <f>sumifs('Operating cost &amp; Budget report'!$H:$H,'Operating cost &amp; Budget report'!$D:$D,N$4,'Operating cost &amp; Budget report'!$J:$J,$C31)</f>
        <v>0</v>
      </c>
      <c r="O31" s="16">
        <f>sumifs('Operating cost &amp; Budget report'!$H:$H,'Operating cost &amp; Budget report'!$D:$D,O$4,'Operating cost &amp; Budget report'!$J:$J,$C31)</f>
        <v>0</v>
      </c>
    </row>
    <row r="32">
      <c r="A32" s="17">
        <v>4.0</v>
      </c>
      <c r="B32" s="18" t="s">
        <v>56</v>
      </c>
      <c r="C32" s="17"/>
      <c r="D32" s="19">
        <f t="shared" ref="D32:O32" si="10">subtotal(9,D33:D42)</f>
        <v>4784</v>
      </c>
      <c r="E32" s="19">
        <f t="shared" si="10"/>
        <v>0</v>
      </c>
      <c r="F32" s="19">
        <f t="shared" si="10"/>
        <v>0</v>
      </c>
      <c r="G32" s="19">
        <f t="shared" si="10"/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</row>
    <row r="33">
      <c r="A33" s="14">
        <v>4.1</v>
      </c>
      <c r="B33" s="15" t="s">
        <v>57</v>
      </c>
      <c r="C33" s="14" t="s">
        <v>58</v>
      </c>
      <c r="D33" s="16">
        <f>sumifs('Operating cost &amp; Budget report'!$H:$H,'Operating cost &amp; Budget report'!$D:$D,D$4,'Operating cost &amp; Budget report'!$J:$J,$C33)</f>
        <v>0</v>
      </c>
      <c r="E33" s="16">
        <f>sumifs('Operating cost &amp; Budget report'!$H:$H,'Operating cost &amp; Budget report'!$D:$D,E$4,'Operating cost &amp; Budget report'!$J:$J,$C33)</f>
        <v>0</v>
      </c>
      <c r="F33" s="16">
        <f>sumifs('Operating cost &amp; Budget report'!$H:$H,'Operating cost &amp; Budget report'!$D:$D,F$4,'Operating cost &amp; Budget report'!$J:$J,$C33)</f>
        <v>0</v>
      </c>
      <c r="G33" s="16">
        <f>sumifs('Operating cost &amp; Budget report'!$H:$H,'Operating cost &amp; Budget report'!$D:$D,G$4,'Operating cost &amp; Budget report'!$J:$J,$C33)</f>
        <v>0</v>
      </c>
      <c r="H33" s="16">
        <f>sumifs('Operating cost &amp; Budget report'!$H:$H,'Operating cost &amp; Budget report'!$D:$D,H$4,'Operating cost &amp; Budget report'!$J:$J,$C33)</f>
        <v>0</v>
      </c>
      <c r="I33" s="16">
        <f>sumifs('Operating cost &amp; Budget report'!$H:$H,'Operating cost &amp; Budget report'!$D:$D,I$4,'Operating cost &amp; Budget report'!$J:$J,$C33)</f>
        <v>0</v>
      </c>
      <c r="J33" s="16">
        <f>sumifs('Operating cost &amp; Budget report'!$H:$H,'Operating cost &amp; Budget report'!$D:$D,J$4,'Operating cost &amp; Budget report'!$J:$J,$C33)</f>
        <v>0</v>
      </c>
      <c r="K33" s="16">
        <f>sumifs('Operating cost &amp; Budget report'!$H:$H,'Operating cost &amp; Budget report'!$D:$D,K$4,'Operating cost &amp; Budget report'!$J:$J,$C33)</f>
        <v>0</v>
      </c>
      <c r="L33" s="16">
        <f>sumifs('Operating cost &amp; Budget report'!$H:$H,'Operating cost &amp; Budget report'!$D:$D,L$4,'Operating cost &amp; Budget report'!$J:$J,$C33)</f>
        <v>0</v>
      </c>
      <c r="M33" s="16">
        <f>sumifs('Operating cost &amp; Budget report'!$H:$H,'Operating cost &amp; Budget report'!$D:$D,M$4,'Operating cost &amp; Budget report'!$J:$J,$C33)</f>
        <v>0</v>
      </c>
      <c r="N33" s="16">
        <f>sumifs('Operating cost &amp; Budget report'!$H:$H,'Operating cost &amp; Budget report'!$D:$D,N$4,'Operating cost &amp; Budget report'!$J:$J,$C33)</f>
        <v>0</v>
      </c>
      <c r="O33" s="16">
        <f>sumifs('Operating cost &amp; Budget report'!$H:$H,'Operating cost &amp; Budget report'!$D:$D,O$4,'Operating cost &amp; Budget report'!$J:$J,$C33)</f>
        <v>0</v>
      </c>
    </row>
    <row r="34">
      <c r="A34" s="14">
        <f t="shared" ref="A34:A41" si="11">A33+0.1</f>
        <v>4.2</v>
      </c>
      <c r="B34" s="15" t="s">
        <v>59</v>
      </c>
      <c r="C34" s="14" t="s">
        <v>60</v>
      </c>
      <c r="D34" s="16">
        <f>sumifs('Operating cost &amp; Budget report'!$H:$H,'Operating cost &amp; Budget report'!$D:$D,D$4,'Operating cost &amp; Budget report'!$J:$J,$C34)</f>
        <v>0</v>
      </c>
      <c r="E34" s="16">
        <f>sumifs('Operating cost &amp; Budget report'!$H:$H,'Operating cost &amp; Budget report'!$D:$D,E$4,'Operating cost &amp; Budget report'!$J:$J,$C34)</f>
        <v>0</v>
      </c>
      <c r="F34" s="16">
        <f>sumifs('Operating cost &amp; Budget report'!$H:$H,'Operating cost &amp; Budget report'!$D:$D,F$4,'Operating cost &amp; Budget report'!$J:$J,$C34)</f>
        <v>0</v>
      </c>
      <c r="G34" s="16">
        <f>sumifs('Operating cost &amp; Budget report'!$H:$H,'Operating cost &amp; Budget report'!$D:$D,G$4,'Operating cost &amp; Budget report'!$J:$J,$C34)</f>
        <v>0</v>
      </c>
      <c r="H34" s="16">
        <f>sumifs('Operating cost &amp; Budget report'!$H:$H,'Operating cost &amp; Budget report'!$D:$D,H$4,'Operating cost &amp; Budget report'!$J:$J,$C34)</f>
        <v>0</v>
      </c>
      <c r="I34" s="16">
        <f>sumifs('Operating cost &amp; Budget report'!$H:$H,'Operating cost &amp; Budget report'!$D:$D,I$4,'Operating cost &amp; Budget report'!$J:$J,$C34)</f>
        <v>0</v>
      </c>
      <c r="J34" s="16">
        <f>sumifs('Operating cost &amp; Budget report'!$H:$H,'Operating cost &amp; Budget report'!$D:$D,J$4,'Operating cost &amp; Budget report'!$J:$J,$C34)</f>
        <v>0</v>
      </c>
      <c r="K34" s="16">
        <f>sumifs('Operating cost &amp; Budget report'!$H:$H,'Operating cost &amp; Budget report'!$D:$D,K$4,'Operating cost &amp; Budget report'!$J:$J,$C34)</f>
        <v>0</v>
      </c>
      <c r="L34" s="16">
        <f>sumifs('Operating cost &amp; Budget report'!$H:$H,'Operating cost &amp; Budget report'!$D:$D,L$4,'Operating cost &amp; Budget report'!$J:$J,$C34)</f>
        <v>0</v>
      </c>
      <c r="M34" s="16">
        <f>sumifs('Operating cost &amp; Budget report'!$H:$H,'Operating cost &amp; Budget report'!$D:$D,M$4,'Operating cost &amp; Budget report'!$J:$J,$C34)</f>
        <v>0</v>
      </c>
      <c r="N34" s="16">
        <f>sumifs('Operating cost &amp; Budget report'!$H:$H,'Operating cost &amp; Budget report'!$D:$D,N$4,'Operating cost &amp; Budget report'!$J:$J,$C34)</f>
        <v>0</v>
      </c>
      <c r="O34" s="16">
        <f>sumifs('Operating cost &amp; Budget report'!$H:$H,'Operating cost &amp; Budget report'!$D:$D,O$4,'Operating cost &amp; Budget report'!$J:$J,$C34)</f>
        <v>0</v>
      </c>
    </row>
    <row r="35">
      <c r="A35" s="14">
        <f t="shared" si="11"/>
        <v>4.3</v>
      </c>
      <c r="B35" s="15" t="s">
        <v>61</v>
      </c>
      <c r="C35" s="14" t="s">
        <v>62</v>
      </c>
      <c r="D35" s="16">
        <f>sumifs('Operating cost &amp; Budget report'!$H:$H,'Operating cost &amp; Budget report'!$D:$D,D$4,'Operating cost &amp; Budget report'!$J:$J,$C35)</f>
        <v>4448</v>
      </c>
      <c r="E35" s="16">
        <f>sumifs('Operating cost &amp; Budget report'!$H:$H,'Operating cost &amp; Budget report'!$D:$D,E$4,'Operating cost &amp; Budget report'!$J:$J,$C35)</f>
        <v>0</v>
      </c>
      <c r="F35" s="16">
        <f>sumifs('Operating cost &amp; Budget report'!$H:$H,'Operating cost &amp; Budget report'!$D:$D,F$4,'Operating cost &amp; Budget report'!$J:$J,$C35)</f>
        <v>0</v>
      </c>
      <c r="G35" s="16">
        <f>sumifs('Operating cost &amp; Budget report'!$H:$H,'Operating cost &amp; Budget report'!$D:$D,G$4,'Operating cost &amp; Budget report'!$J:$J,$C35)</f>
        <v>0</v>
      </c>
      <c r="H35" s="16">
        <f>sumifs('Operating cost &amp; Budget report'!$H:$H,'Operating cost &amp; Budget report'!$D:$D,H$4,'Operating cost &amp; Budget report'!$J:$J,$C35)</f>
        <v>0</v>
      </c>
      <c r="I35" s="16">
        <f>sumifs('Operating cost &amp; Budget report'!$H:$H,'Operating cost &amp; Budget report'!$D:$D,I$4,'Operating cost &amp; Budget report'!$J:$J,$C35)</f>
        <v>0</v>
      </c>
      <c r="J35" s="16">
        <f>sumifs('Operating cost &amp; Budget report'!$H:$H,'Operating cost &amp; Budget report'!$D:$D,J$4,'Operating cost &amp; Budget report'!$J:$J,$C35)</f>
        <v>0</v>
      </c>
      <c r="K35" s="16">
        <f>sumifs('Operating cost &amp; Budget report'!$H:$H,'Operating cost &amp; Budget report'!$D:$D,K$4,'Operating cost &amp; Budget report'!$J:$J,$C35)</f>
        <v>0</v>
      </c>
      <c r="L35" s="16">
        <f>sumifs('Operating cost &amp; Budget report'!$H:$H,'Operating cost &amp; Budget report'!$D:$D,L$4,'Operating cost &amp; Budget report'!$J:$J,$C35)</f>
        <v>0</v>
      </c>
      <c r="M35" s="16">
        <f>sumifs('Operating cost &amp; Budget report'!$H:$H,'Operating cost &amp; Budget report'!$D:$D,M$4,'Operating cost &amp; Budget report'!$J:$J,$C35)</f>
        <v>0</v>
      </c>
      <c r="N35" s="16">
        <f>sumifs('Operating cost &amp; Budget report'!$H:$H,'Operating cost &amp; Budget report'!$D:$D,N$4,'Operating cost &amp; Budget report'!$J:$J,$C35)</f>
        <v>0</v>
      </c>
      <c r="O35" s="16">
        <f>sumifs('Operating cost &amp; Budget report'!$H:$H,'Operating cost &amp; Budget report'!$D:$D,O$4,'Operating cost &amp; Budget report'!$J:$J,$C35)</f>
        <v>0</v>
      </c>
    </row>
    <row r="36">
      <c r="A36" s="14">
        <f t="shared" si="11"/>
        <v>4.4</v>
      </c>
      <c r="B36" s="15" t="s">
        <v>63</v>
      </c>
      <c r="C36" s="14" t="s">
        <v>64</v>
      </c>
      <c r="D36" s="16">
        <f>sumifs('Operating cost &amp; Budget report'!$H:$H,'Operating cost &amp; Budget report'!$D:$D,D$4,'Operating cost &amp; Budget report'!$J:$J,$C36)</f>
        <v>0</v>
      </c>
      <c r="E36" s="16">
        <f>sumifs('Operating cost &amp; Budget report'!$H:$H,'Operating cost &amp; Budget report'!$D:$D,E$4,'Operating cost &amp; Budget report'!$J:$J,$C36)</f>
        <v>0</v>
      </c>
      <c r="F36" s="16">
        <f>sumifs('Operating cost &amp; Budget report'!$H:$H,'Operating cost &amp; Budget report'!$D:$D,F$4,'Operating cost &amp; Budget report'!$J:$J,$C36)</f>
        <v>0</v>
      </c>
      <c r="G36" s="16">
        <f>sumifs('Operating cost &amp; Budget report'!$H:$H,'Operating cost &amp; Budget report'!$D:$D,G$4,'Operating cost &amp; Budget report'!$J:$J,$C36)</f>
        <v>0</v>
      </c>
      <c r="H36" s="16">
        <f>sumifs('Operating cost &amp; Budget report'!$H:$H,'Operating cost &amp; Budget report'!$D:$D,H$4,'Operating cost &amp; Budget report'!$J:$J,$C36)</f>
        <v>0</v>
      </c>
      <c r="I36" s="16">
        <f>sumifs('Operating cost &amp; Budget report'!$H:$H,'Operating cost &amp; Budget report'!$D:$D,I$4,'Operating cost &amp; Budget report'!$J:$J,$C36)</f>
        <v>0</v>
      </c>
      <c r="J36" s="16">
        <f>sumifs('Operating cost &amp; Budget report'!$H:$H,'Operating cost &amp; Budget report'!$D:$D,J$4,'Operating cost &amp; Budget report'!$J:$J,$C36)</f>
        <v>0</v>
      </c>
      <c r="K36" s="16">
        <f>sumifs('Operating cost &amp; Budget report'!$H:$H,'Operating cost &amp; Budget report'!$D:$D,K$4,'Operating cost &amp; Budget report'!$J:$J,$C36)</f>
        <v>0</v>
      </c>
      <c r="L36" s="16">
        <f>sumifs('Operating cost &amp; Budget report'!$H:$H,'Operating cost &amp; Budget report'!$D:$D,L$4,'Operating cost &amp; Budget report'!$J:$J,$C36)</f>
        <v>0</v>
      </c>
      <c r="M36" s="16">
        <f>sumifs('Operating cost &amp; Budget report'!$H:$H,'Operating cost &amp; Budget report'!$D:$D,M$4,'Operating cost &amp; Budget report'!$J:$J,$C36)</f>
        <v>0</v>
      </c>
      <c r="N36" s="16">
        <f>sumifs('Operating cost &amp; Budget report'!$H:$H,'Operating cost &amp; Budget report'!$D:$D,N$4,'Operating cost &amp; Budget report'!$J:$J,$C36)</f>
        <v>0</v>
      </c>
      <c r="O36" s="16">
        <f>sumifs('Operating cost &amp; Budget report'!$H:$H,'Operating cost &amp; Budget report'!$D:$D,O$4,'Operating cost &amp; Budget report'!$J:$J,$C36)</f>
        <v>0</v>
      </c>
    </row>
    <row r="37">
      <c r="A37" s="14">
        <f t="shared" si="11"/>
        <v>4.5</v>
      </c>
      <c r="B37" s="15" t="s">
        <v>65</v>
      </c>
      <c r="C37" s="14" t="s">
        <v>66</v>
      </c>
      <c r="D37" s="16">
        <f>sumifs('Operating cost &amp; Budget report'!$H:$H,'Operating cost &amp; Budget report'!$D:$D,D$4,'Operating cost &amp; Budget report'!$J:$J,$C37)</f>
        <v>0</v>
      </c>
      <c r="E37" s="16">
        <f>sumifs('Operating cost &amp; Budget report'!$H:$H,'Operating cost &amp; Budget report'!$D:$D,E$4,'Operating cost &amp; Budget report'!$J:$J,$C37)</f>
        <v>0</v>
      </c>
      <c r="F37" s="16">
        <f>sumifs('Operating cost &amp; Budget report'!$H:$H,'Operating cost &amp; Budget report'!$D:$D,F$4,'Operating cost &amp; Budget report'!$J:$J,$C37)</f>
        <v>0</v>
      </c>
      <c r="G37" s="16">
        <f>sumifs('Operating cost &amp; Budget report'!$H:$H,'Operating cost &amp; Budget report'!$D:$D,G$4,'Operating cost &amp; Budget report'!$J:$J,$C37)</f>
        <v>0</v>
      </c>
      <c r="H37" s="16">
        <f>sumifs('Operating cost &amp; Budget report'!$H:$H,'Operating cost &amp; Budget report'!$D:$D,H$4,'Operating cost &amp; Budget report'!$J:$J,$C37)</f>
        <v>0</v>
      </c>
      <c r="I37" s="16">
        <f>sumifs('Operating cost &amp; Budget report'!$H:$H,'Operating cost &amp; Budget report'!$D:$D,I$4,'Operating cost &amp; Budget report'!$J:$J,$C37)</f>
        <v>0</v>
      </c>
      <c r="J37" s="16">
        <f>sumifs('Operating cost &amp; Budget report'!$H:$H,'Operating cost &amp; Budget report'!$D:$D,J$4,'Operating cost &amp; Budget report'!$J:$J,$C37)</f>
        <v>0</v>
      </c>
      <c r="K37" s="16">
        <f>sumifs('Operating cost &amp; Budget report'!$H:$H,'Operating cost &amp; Budget report'!$D:$D,K$4,'Operating cost &amp; Budget report'!$J:$J,$C37)</f>
        <v>0</v>
      </c>
      <c r="L37" s="16">
        <f>sumifs('Operating cost &amp; Budget report'!$H:$H,'Operating cost &amp; Budget report'!$D:$D,L$4,'Operating cost &amp; Budget report'!$J:$J,$C37)</f>
        <v>0</v>
      </c>
      <c r="M37" s="16">
        <f>sumifs('Operating cost &amp; Budget report'!$H:$H,'Operating cost &amp; Budget report'!$D:$D,M$4,'Operating cost &amp; Budget report'!$J:$J,$C37)</f>
        <v>0</v>
      </c>
      <c r="N37" s="16">
        <f>sumifs('Operating cost &amp; Budget report'!$H:$H,'Operating cost &amp; Budget report'!$D:$D,N$4,'Operating cost &amp; Budget report'!$J:$J,$C37)</f>
        <v>0</v>
      </c>
      <c r="O37" s="16">
        <f>sumifs('Operating cost &amp; Budget report'!$H:$H,'Operating cost &amp; Budget report'!$D:$D,O$4,'Operating cost &amp; Budget report'!$J:$J,$C37)</f>
        <v>0</v>
      </c>
    </row>
    <row r="38">
      <c r="A38" s="14">
        <f t="shared" si="11"/>
        <v>4.6</v>
      </c>
      <c r="B38" s="15" t="s">
        <v>67</v>
      </c>
      <c r="C38" s="14" t="s">
        <v>68</v>
      </c>
      <c r="D38" s="16">
        <f>sumifs('Operating cost &amp; Budget report'!$H:$H,'Operating cost &amp; Budget report'!$D:$D,D$4,'Operating cost &amp; Budget report'!$J:$J,$C38)</f>
        <v>0</v>
      </c>
      <c r="E38" s="16">
        <f>sumifs('Operating cost &amp; Budget report'!$H:$H,'Operating cost &amp; Budget report'!$D:$D,E$4,'Operating cost &amp; Budget report'!$J:$J,$C38)</f>
        <v>0</v>
      </c>
      <c r="F38" s="16">
        <f>sumifs('Operating cost &amp; Budget report'!$H:$H,'Operating cost &amp; Budget report'!$D:$D,F$4,'Operating cost &amp; Budget report'!$J:$J,$C38)</f>
        <v>0</v>
      </c>
      <c r="G38" s="16">
        <f>sumifs('Operating cost &amp; Budget report'!$H:$H,'Operating cost &amp; Budget report'!$D:$D,G$4,'Operating cost &amp; Budget report'!$J:$J,$C38)</f>
        <v>0</v>
      </c>
      <c r="H38" s="16">
        <f>sumifs('Operating cost &amp; Budget report'!$H:$H,'Operating cost &amp; Budget report'!$D:$D,H$4,'Operating cost &amp; Budget report'!$J:$J,$C38)</f>
        <v>0</v>
      </c>
      <c r="I38" s="16">
        <f>sumifs('Operating cost &amp; Budget report'!$H:$H,'Operating cost &amp; Budget report'!$D:$D,I$4,'Operating cost &amp; Budget report'!$J:$J,$C38)</f>
        <v>0</v>
      </c>
      <c r="J38" s="16">
        <f>sumifs('Operating cost &amp; Budget report'!$H:$H,'Operating cost &amp; Budget report'!$D:$D,J$4,'Operating cost &amp; Budget report'!$J:$J,$C38)</f>
        <v>0</v>
      </c>
      <c r="K38" s="16">
        <f>sumifs('Operating cost &amp; Budget report'!$H:$H,'Operating cost &amp; Budget report'!$D:$D,K$4,'Operating cost &amp; Budget report'!$J:$J,$C38)</f>
        <v>0</v>
      </c>
      <c r="L38" s="16">
        <f>sumifs('Operating cost &amp; Budget report'!$H:$H,'Operating cost &amp; Budget report'!$D:$D,L$4,'Operating cost &amp; Budget report'!$J:$J,$C38)</f>
        <v>0</v>
      </c>
      <c r="M38" s="16">
        <f>sumifs('Operating cost &amp; Budget report'!$H:$H,'Operating cost &amp; Budget report'!$D:$D,M$4,'Operating cost &amp; Budget report'!$J:$J,$C38)</f>
        <v>0</v>
      </c>
      <c r="N38" s="16">
        <f>sumifs('Operating cost &amp; Budget report'!$H:$H,'Operating cost &amp; Budget report'!$D:$D,N$4,'Operating cost &amp; Budget report'!$J:$J,$C38)</f>
        <v>0</v>
      </c>
      <c r="O38" s="16">
        <f>sumifs('Operating cost &amp; Budget report'!$H:$H,'Operating cost &amp; Budget report'!$D:$D,O$4,'Operating cost &amp; Budget report'!$J:$J,$C38)</f>
        <v>0</v>
      </c>
    </row>
    <row r="39">
      <c r="A39" s="14">
        <f t="shared" si="11"/>
        <v>4.7</v>
      </c>
      <c r="B39" s="15" t="s">
        <v>69</v>
      </c>
      <c r="C39" s="14" t="s">
        <v>70</v>
      </c>
      <c r="D39" s="16">
        <f>sumifs('Operating cost &amp; Budget report'!$H:$H,'Operating cost &amp; Budget report'!$D:$D,D$4,'Operating cost &amp; Budget report'!$J:$J,$C39)</f>
        <v>0</v>
      </c>
      <c r="E39" s="16">
        <f>sumifs('Operating cost &amp; Budget report'!$H:$H,'Operating cost &amp; Budget report'!$D:$D,E$4,'Operating cost &amp; Budget report'!$J:$J,$C39)</f>
        <v>0</v>
      </c>
      <c r="F39" s="16">
        <f>sumifs('Operating cost &amp; Budget report'!$H:$H,'Operating cost &amp; Budget report'!$D:$D,F$4,'Operating cost &amp; Budget report'!$J:$J,$C39)</f>
        <v>0</v>
      </c>
      <c r="G39" s="16">
        <f>sumifs('Operating cost &amp; Budget report'!$H:$H,'Operating cost &amp; Budget report'!$D:$D,G$4,'Operating cost &amp; Budget report'!$J:$J,$C39)</f>
        <v>0</v>
      </c>
      <c r="H39" s="16">
        <f>sumifs('Operating cost &amp; Budget report'!$H:$H,'Operating cost &amp; Budget report'!$D:$D,H$4,'Operating cost &amp; Budget report'!$J:$J,$C39)</f>
        <v>0</v>
      </c>
      <c r="I39" s="16">
        <f>sumifs('Operating cost &amp; Budget report'!$H:$H,'Operating cost &amp; Budget report'!$D:$D,I$4,'Operating cost &amp; Budget report'!$J:$J,$C39)</f>
        <v>0</v>
      </c>
      <c r="J39" s="16">
        <f>sumifs('Operating cost &amp; Budget report'!$H:$H,'Operating cost &amp; Budget report'!$D:$D,J$4,'Operating cost &amp; Budget report'!$J:$J,$C39)</f>
        <v>0</v>
      </c>
      <c r="K39" s="16">
        <f>sumifs('Operating cost &amp; Budget report'!$H:$H,'Operating cost &amp; Budget report'!$D:$D,K$4,'Operating cost &amp; Budget report'!$J:$J,$C39)</f>
        <v>0</v>
      </c>
      <c r="L39" s="16">
        <f>sumifs('Operating cost &amp; Budget report'!$H:$H,'Operating cost &amp; Budget report'!$D:$D,L$4,'Operating cost &amp; Budget report'!$J:$J,$C39)</f>
        <v>0</v>
      </c>
      <c r="M39" s="16">
        <f>sumifs('Operating cost &amp; Budget report'!$H:$H,'Operating cost &amp; Budget report'!$D:$D,M$4,'Operating cost &amp; Budget report'!$J:$J,$C39)</f>
        <v>0</v>
      </c>
      <c r="N39" s="16">
        <f>sumifs('Operating cost &amp; Budget report'!$H:$H,'Operating cost &amp; Budget report'!$D:$D,N$4,'Operating cost &amp; Budget report'!$J:$J,$C39)</f>
        <v>0</v>
      </c>
      <c r="O39" s="16">
        <f>sumifs('Operating cost &amp; Budget report'!$H:$H,'Operating cost &amp; Budget report'!$D:$D,O$4,'Operating cost &amp; Budget report'!$J:$J,$C39)</f>
        <v>0</v>
      </c>
    </row>
    <row r="40">
      <c r="A40" s="14">
        <f t="shared" si="11"/>
        <v>4.8</v>
      </c>
      <c r="B40" s="15" t="s">
        <v>71</v>
      </c>
      <c r="C40" s="14" t="s">
        <v>72</v>
      </c>
      <c r="D40" s="16">
        <f>sumifs('Operating cost &amp; Budget report'!$H:$H,'Operating cost &amp; Budget report'!$D:$D,D$4,'Operating cost &amp; Budget report'!$J:$J,$C40)</f>
        <v>336</v>
      </c>
      <c r="E40" s="16">
        <f>sumifs('Operating cost &amp; Budget report'!$H:$H,'Operating cost &amp; Budget report'!$D:$D,E$4,'Operating cost &amp; Budget report'!$J:$J,$C40)</f>
        <v>0</v>
      </c>
      <c r="F40" s="16">
        <f>sumifs('Operating cost &amp; Budget report'!$H:$H,'Operating cost &amp; Budget report'!$D:$D,F$4,'Operating cost &amp; Budget report'!$J:$J,$C40)</f>
        <v>0</v>
      </c>
      <c r="G40" s="16">
        <f>sumifs('Operating cost &amp; Budget report'!$H:$H,'Operating cost &amp; Budget report'!$D:$D,G$4,'Operating cost &amp; Budget report'!$J:$J,$C40)</f>
        <v>0</v>
      </c>
      <c r="H40" s="16">
        <f>sumifs('Operating cost &amp; Budget report'!$H:$H,'Operating cost &amp; Budget report'!$D:$D,H$4,'Operating cost &amp; Budget report'!$J:$J,$C40)</f>
        <v>0</v>
      </c>
      <c r="I40" s="16">
        <f>sumifs('Operating cost &amp; Budget report'!$H:$H,'Operating cost &amp; Budget report'!$D:$D,I$4,'Operating cost &amp; Budget report'!$J:$J,$C40)</f>
        <v>0</v>
      </c>
      <c r="J40" s="16">
        <f>sumifs('Operating cost &amp; Budget report'!$H:$H,'Operating cost &amp; Budget report'!$D:$D,J$4,'Operating cost &amp; Budget report'!$J:$J,$C40)</f>
        <v>0</v>
      </c>
      <c r="K40" s="16">
        <f>sumifs('Operating cost &amp; Budget report'!$H:$H,'Operating cost &amp; Budget report'!$D:$D,K$4,'Operating cost &amp; Budget report'!$J:$J,$C40)</f>
        <v>0</v>
      </c>
      <c r="L40" s="16">
        <f>sumifs('Operating cost &amp; Budget report'!$H:$H,'Operating cost &amp; Budget report'!$D:$D,L$4,'Operating cost &amp; Budget report'!$J:$J,$C40)</f>
        <v>0</v>
      </c>
      <c r="M40" s="16">
        <f>sumifs('Operating cost &amp; Budget report'!$H:$H,'Operating cost &amp; Budget report'!$D:$D,M$4,'Operating cost &amp; Budget report'!$J:$J,$C40)</f>
        <v>0</v>
      </c>
      <c r="N40" s="16">
        <f>sumifs('Operating cost &amp; Budget report'!$H:$H,'Operating cost &amp; Budget report'!$D:$D,N$4,'Operating cost &amp; Budget report'!$J:$J,$C40)</f>
        <v>0</v>
      </c>
      <c r="O40" s="16">
        <f>sumifs('Operating cost &amp; Budget report'!$H:$H,'Operating cost &amp; Budget report'!$D:$D,O$4,'Operating cost &amp; Budget report'!$J:$J,$C40)</f>
        <v>0</v>
      </c>
    </row>
    <row r="41">
      <c r="A41" s="14">
        <f t="shared" si="11"/>
        <v>4.9</v>
      </c>
      <c r="B41" s="15" t="s">
        <v>73</v>
      </c>
      <c r="C41" s="14" t="s">
        <v>74</v>
      </c>
      <c r="D41" s="16">
        <f>sumifs('Operating cost &amp; Budget report'!$H:$H,'Operating cost &amp; Budget report'!$D:$D,D$4,'Operating cost &amp; Budget report'!$J:$J,$C41)</f>
        <v>0</v>
      </c>
      <c r="E41" s="16">
        <f>sumifs('Operating cost &amp; Budget report'!$H:$H,'Operating cost &amp; Budget report'!$D:$D,E$4,'Operating cost &amp; Budget report'!$J:$J,$C41)</f>
        <v>0</v>
      </c>
      <c r="F41" s="16">
        <f>sumifs('Operating cost &amp; Budget report'!$H:$H,'Operating cost &amp; Budget report'!$D:$D,F$4,'Operating cost &amp; Budget report'!$J:$J,$C41)</f>
        <v>0</v>
      </c>
      <c r="G41" s="16">
        <f>sumifs('Operating cost &amp; Budget report'!$H:$H,'Operating cost &amp; Budget report'!$D:$D,G$4,'Operating cost &amp; Budget report'!$J:$J,$C41)</f>
        <v>0</v>
      </c>
      <c r="H41" s="16">
        <f>sumifs('Operating cost &amp; Budget report'!$H:$H,'Operating cost &amp; Budget report'!$D:$D,H$4,'Operating cost &amp; Budget report'!$J:$J,$C41)</f>
        <v>0</v>
      </c>
      <c r="I41" s="16">
        <f>sumifs('Operating cost &amp; Budget report'!$H:$H,'Operating cost &amp; Budget report'!$D:$D,I$4,'Operating cost &amp; Budget report'!$J:$J,$C41)</f>
        <v>0</v>
      </c>
      <c r="J41" s="16">
        <f>sumifs('Operating cost &amp; Budget report'!$H:$H,'Operating cost &amp; Budget report'!$D:$D,J$4,'Operating cost &amp; Budget report'!$J:$J,$C41)</f>
        <v>0</v>
      </c>
      <c r="K41" s="16">
        <f>sumifs('Operating cost &amp; Budget report'!$H:$H,'Operating cost &amp; Budget report'!$D:$D,K$4,'Operating cost &amp; Budget report'!$J:$J,$C41)</f>
        <v>0</v>
      </c>
      <c r="L41" s="16">
        <f>sumifs('Operating cost &amp; Budget report'!$H:$H,'Operating cost &amp; Budget report'!$D:$D,L$4,'Operating cost &amp; Budget report'!$J:$J,$C41)</f>
        <v>0</v>
      </c>
      <c r="M41" s="16">
        <f>sumifs('Operating cost &amp; Budget report'!$H:$H,'Operating cost &amp; Budget report'!$D:$D,M$4,'Operating cost &amp; Budget report'!$J:$J,$C41)</f>
        <v>0</v>
      </c>
      <c r="N41" s="16">
        <f>sumifs('Operating cost &amp; Budget report'!$H:$H,'Operating cost &amp; Budget report'!$D:$D,N$4,'Operating cost &amp; Budget report'!$J:$J,$C41)</f>
        <v>0</v>
      </c>
      <c r="O41" s="16">
        <f>sumifs('Operating cost &amp; Budget report'!$H:$H,'Operating cost &amp; Budget report'!$D:$D,O$4,'Operating cost &amp; Budget report'!$J:$J,$C41)</f>
        <v>0</v>
      </c>
    </row>
    <row r="42">
      <c r="A42" s="20">
        <v>4.1</v>
      </c>
      <c r="B42" s="15" t="s">
        <v>75</v>
      </c>
      <c r="C42" s="14" t="s">
        <v>76</v>
      </c>
      <c r="D42" s="16">
        <f>sumifs('Operating cost &amp; Budget report'!$H:$H,'Operating cost &amp; Budget report'!$D:$D,D$4,'Operating cost &amp; Budget report'!$J:$J,$C42)</f>
        <v>0</v>
      </c>
      <c r="E42" s="16">
        <f>sumifs('Operating cost &amp; Budget report'!$H:$H,'Operating cost &amp; Budget report'!$D:$D,E$4,'Operating cost &amp; Budget report'!$J:$J,$C42)</f>
        <v>0</v>
      </c>
      <c r="F42" s="16">
        <f>sumifs('Operating cost &amp; Budget report'!$H:$H,'Operating cost &amp; Budget report'!$D:$D,F$4,'Operating cost &amp; Budget report'!$J:$J,$C42)</f>
        <v>0</v>
      </c>
      <c r="G42" s="16">
        <f>sumifs('Operating cost &amp; Budget report'!$H:$H,'Operating cost &amp; Budget report'!$D:$D,G$4,'Operating cost &amp; Budget report'!$J:$J,$C42)</f>
        <v>0</v>
      </c>
      <c r="H42" s="16">
        <f>sumifs('Operating cost &amp; Budget report'!$H:$H,'Operating cost &amp; Budget report'!$D:$D,H$4,'Operating cost &amp; Budget report'!$J:$J,$C42)</f>
        <v>0</v>
      </c>
      <c r="I42" s="16">
        <f>sumifs('Operating cost &amp; Budget report'!$H:$H,'Operating cost &amp; Budget report'!$D:$D,I$4,'Operating cost &amp; Budget report'!$J:$J,$C42)</f>
        <v>0</v>
      </c>
      <c r="J42" s="16">
        <f>sumifs('Operating cost &amp; Budget report'!$H:$H,'Operating cost &amp; Budget report'!$D:$D,J$4,'Operating cost &amp; Budget report'!$J:$J,$C42)</f>
        <v>0</v>
      </c>
      <c r="K42" s="16">
        <f>sumifs('Operating cost &amp; Budget report'!$H:$H,'Operating cost &amp; Budget report'!$D:$D,K$4,'Operating cost &amp; Budget report'!$J:$J,$C42)</f>
        <v>0</v>
      </c>
      <c r="L42" s="16">
        <f>sumifs('Operating cost &amp; Budget report'!$H:$H,'Operating cost &amp; Budget report'!$D:$D,L$4,'Operating cost &amp; Budget report'!$J:$J,$C42)</f>
        <v>0</v>
      </c>
      <c r="M42" s="16">
        <f>sumifs('Operating cost &amp; Budget report'!$H:$H,'Operating cost &amp; Budget report'!$D:$D,M$4,'Operating cost &amp; Budget report'!$J:$J,$C42)</f>
        <v>0</v>
      </c>
      <c r="N42" s="16">
        <f>sumifs('Operating cost &amp; Budget report'!$H:$H,'Operating cost &amp; Budget report'!$D:$D,N$4,'Operating cost &amp; Budget report'!$J:$J,$C42)</f>
        <v>0</v>
      </c>
      <c r="O42" s="16">
        <f>sumifs('Operating cost &amp; Budget report'!$H:$H,'Operating cost &amp; Budget report'!$D:$D,O$4,'Operating cost &amp; Budget report'!$J:$J,$C42)</f>
        <v>0</v>
      </c>
    </row>
    <row r="43">
      <c r="A43" s="17">
        <v>5.0</v>
      </c>
      <c r="B43" s="18" t="s">
        <v>77</v>
      </c>
      <c r="C43" s="17"/>
      <c r="D43" s="19">
        <f t="shared" ref="D43:O43" si="12">subtotal(9,D44:D45)</f>
        <v>119000</v>
      </c>
      <c r="E43" s="19">
        <f t="shared" si="12"/>
        <v>0</v>
      </c>
      <c r="F43" s="19">
        <f t="shared" si="12"/>
        <v>0</v>
      </c>
      <c r="G43" s="19">
        <f t="shared" si="12"/>
        <v>0</v>
      </c>
      <c r="H43" s="19">
        <f t="shared" si="12"/>
        <v>0</v>
      </c>
      <c r="I43" s="19">
        <f t="shared" si="12"/>
        <v>0</v>
      </c>
      <c r="J43" s="19">
        <f t="shared" si="12"/>
        <v>0</v>
      </c>
      <c r="K43" s="19">
        <f t="shared" si="12"/>
        <v>0</v>
      </c>
      <c r="L43" s="19">
        <f t="shared" si="12"/>
        <v>0</v>
      </c>
      <c r="M43" s="19">
        <f t="shared" si="12"/>
        <v>0</v>
      </c>
      <c r="N43" s="19">
        <f t="shared" si="12"/>
        <v>0</v>
      </c>
      <c r="O43" s="19">
        <f t="shared" si="12"/>
        <v>0</v>
      </c>
    </row>
    <row r="44">
      <c r="A44" s="14">
        <v>5.1</v>
      </c>
      <c r="B44" s="15" t="s">
        <v>78</v>
      </c>
      <c r="C44" s="14" t="s">
        <v>79</v>
      </c>
      <c r="D44" s="16">
        <f>sumifs('Operating cost &amp; Budget report'!$H:$H,'Operating cost &amp; Budget report'!$D:$D,D$4,'Operating cost &amp; Budget report'!$J:$J,$C44)</f>
        <v>101000</v>
      </c>
      <c r="E44" s="16">
        <f>sumifs('Operating cost &amp; Budget report'!$H:$H,'Operating cost &amp; Budget report'!$D:$D,E$4,'Operating cost &amp; Budget report'!$J:$J,$C44)</f>
        <v>0</v>
      </c>
      <c r="F44" s="16">
        <f>sumifs('Operating cost &amp; Budget report'!$H:$H,'Operating cost &amp; Budget report'!$D:$D,F$4,'Operating cost &amp; Budget report'!$J:$J,$C44)</f>
        <v>0</v>
      </c>
      <c r="G44" s="16">
        <f>sumifs('Operating cost &amp; Budget report'!$H:$H,'Operating cost &amp; Budget report'!$D:$D,G$4,'Operating cost &amp; Budget report'!$J:$J,$C44)</f>
        <v>0</v>
      </c>
      <c r="H44" s="16">
        <f>sumifs('Operating cost &amp; Budget report'!$H:$H,'Operating cost &amp; Budget report'!$D:$D,H$4,'Operating cost &amp; Budget report'!$J:$J,$C44)</f>
        <v>0</v>
      </c>
      <c r="I44" s="16">
        <f>sumifs('Operating cost &amp; Budget report'!$H:$H,'Operating cost &amp; Budget report'!$D:$D,I$4,'Operating cost &amp; Budget report'!$J:$J,$C44)</f>
        <v>0</v>
      </c>
      <c r="J44" s="16">
        <f>sumifs('Operating cost &amp; Budget report'!$H:$H,'Operating cost &amp; Budget report'!$D:$D,J$4,'Operating cost &amp; Budget report'!$J:$J,$C44)</f>
        <v>0</v>
      </c>
      <c r="K44" s="16">
        <f>sumifs('Operating cost &amp; Budget report'!$H:$H,'Operating cost &amp; Budget report'!$D:$D,K$4,'Operating cost &amp; Budget report'!$J:$J,$C44)</f>
        <v>0</v>
      </c>
      <c r="L44" s="16">
        <f>sumifs('Operating cost &amp; Budget report'!$H:$H,'Operating cost &amp; Budget report'!$D:$D,L$4,'Operating cost &amp; Budget report'!$J:$J,$C44)</f>
        <v>0</v>
      </c>
      <c r="M44" s="16">
        <f>sumifs('Operating cost &amp; Budget report'!$H:$H,'Operating cost &amp; Budget report'!$D:$D,M$4,'Operating cost &amp; Budget report'!$J:$J,$C44)</f>
        <v>0</v>
      </c>
      <c r="N44" s="16">
        <f>sumifs('Operating cost &amp; Budget report'!$H:$H,'Operating cost &amp; Budget report'!$D:$D,N$4,'Operating cost &amp; Budget report'!$J:$J,$C44)</f>
        <v>0</v>
      </c>
      <c r="O44" s="16">
        <f>sumifs('Operating cost &amp; Budget report'!$H:$H,'Operating cost &amp; Budget report'!$D:$D,O$4,'Operating cost &amp; Budget report'!$J:$J,$C44)</f>
        <v>0</v>
      </c>
    </row>
    <row r="45">
      <c r="A45" s="14">
        <f>A44+0.1</f>
        <v>5.2</v>
      </c>
      <c r="B45" s="15" t="s">
        <v>80</v>
      </c>
      <c r="C45" s="14" t="s">
        <v>81</v>
      </c>
      <c r="D45" s="16">
        <f>sumifs('Operating cost &amp; Budget report'!$H:$H,'Operating cost &amp; Budget report'!$D:$D,D$4,'Operating cost &amp; Budget report'!$J:$J,$C45)</f>
        <v>18000</v>
      </c>
      <c r="E45" s="16">
        <f>sumifs('Operating cost &amp; Budget report'!$H:$H,'Operating cost &amp; Budget report'!$D:$D,E$4,'Operating cost &amp; Budget report'!$J:$J,$C45)</f>
        <v>0</v>
      </c>
      <c r="F45" s="16">
        <f>sumifs('Operating cost &amp; Budget report'!$H:$H,'Operating cost &amp; Budget report'!$D:$D,F$4,'Operating cost &amp; Budget report'!$J:$J,$C45)</f>
        <v>0</v>
      </c>
      <c r="G45" s="16">
        <f>sumifs('Operating cost &amp; Budget report'!$H:$H,'Operating cost &amp; Budget report'!$D:$D,G$4,'Operating cost &amp; Budget report'!$J:$J,$C45)</f>
        <v>0</v>
      </c>
      <c r="H45" s="16">
        <f>sumifs('Operating cost &amp; Budget report'!$H:$H,'Operating cost &amp; Budget report'!$D:$D,H$4,'Operating cost &amp; Budget report'!$J:$J,$C45)</f>
        <v>0</v>
      </c>
      <c r="I45" s="16">
        <f>sumifs('Operating cost &amp; Budget report'!$H:$H,'Operating cost &amp; Budget report'!$D:$D,I$4,'Operating cost &amp; Budget report'!$J:$J,$C45)</f>
        <v>0</v>
      </c>
      <c r="J45" s="16">
        <f>sumifs('Operating cost &amp; Budget report'!$H:$H,'Operating cost &amp; Budget report'!$D:$D,J$4,'Operating cost &amp; Budget report'!$J:$J,$C45)</f>
        <v>0</v>
      </c>
      <c r="K45" s="16">
        <f>sumifs('Operating cost &amp; Budget report'!$H:$H,'Operating cost &amp; Budget report'!$D:$D,K$4,'Operating cost &amp; Budget report'!$J:$J,$C45)</f>
        <v>0</v>
      </c>
      <c r="L45" s="16">
        <f>sumifs('Operating cost &amp; Budget report'!$H:$H,'Operating cost &amp; Budget report'!$D:$D,L$4,'Operating cost &amp; Budget report'!$J:$J,$C45)</f>
        <v>0</v>
      </c>
      <c r="M45" s="16">
        <f>sumifs('Operating cost &amp; Budget report'!$H:$H,'Operating cost &amp; Budget report'!$D:$D,M$4,'Operating cost &amp; Budget report'!$J:$J,$C45)</f>
        <v>0</v>
      </c>
      <c r="N45" s="16">
        <f>sumifs('Operating cost &amp; Budget report'!$H:$H,'Operating cost &amp; Budget report'!$D:$D,N$4,'Operating cost &amp; Budget report'!$J:$J,$C45)</f>
        <v>0</v>
      </c>
      <c r="O45" s="16">
        <f>sumifs('Operating cost &amp; Budget report'!$H:$H,'Operating cost &amp; Budget report'!$D:$D,O$4,'Operating cost &amp; Budget report'!$J:$J,$C45)</f>
        <v>0</v>
      </c>
    </row>
    <row r="46">
      <c r="A46" s="17">
        <v>6.0</v>
      </c>
      <c r="B46" s="18" t="s">
        <v>82</v>
      </c>
      <c r="C46" s="17"/>
      <c r="D46" s="19">
        <f t="shared" ref="D46:O46" si="13">subtotal(9,D47:D48)</f>
        <v>0</v>
      </c>
      <c r="E46" s="19">
        <f t="shared" si="13"/>
        <v>0</v>
      </c>
      <c r="F46" s="19">
        <f t="shared" si="13"/>
        <v>0</v>
      </c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</row>
    <row r="47">
      <c r="A47" s="14">
        <v>6.1</v>
      </c>
      <c r="B47" s="15" t="s">
        <v>83</v>
      </c>
      <c r="C47" s="15" t="s">
        <v>84</v>
      </c>
      <c r="D47" s="16">
        <f>sumifs('Operating cost &amp; Budget report'!$H:$H,'Operating cost &amp; Budget report'!$D:$D,D$4,'Operating cost &amp; Budget report'!$J:$J,$C47)</f>
        <v>0</v>
      </c>
      <c r="E47" s="16">
        <f>sumifs('Operating cost &amp; Budget report'!$H:$H,'Operating cost &amp; Budget report'!$D:$D,E$4,'Operating cost &amp; Budget report'!$J:$J,$C47)</f>
        <v>0</v>
      </c>
      <c r="F47" s="16">
        <f>sumifs('Operating cost &amp; Budget report'!$H:$H,'Operating cost &amp; Budget report'!$D:$D,F$4,'Operating cost &amp; Budget report'!$J:$J,$C47)</f>
        <v>0</v>
      </c>
      <c r="G47" s="16">
        <f>sumifs('Operating cost &amp; Budget report'!$H:$H,'Operating cost &amp; Budget report'!$D:$D,G$4,'Operating cost &amp; Budget report'!$J:$J,$C47)</f>
        <v>0</v>
      </c>
      <c r="H47" s="16">
        <f>sumifs('Operating cost &amp; Budget report'!$H:$H,'Operating cost &amp; Budget report'!$D:$D,H$4,'Operating cost &amp; Budget report'!$J:$J,$C47)</f>
        <v>0</v>
      </c>
      <c r="I47" s="16">
        <f>sumifs('Operating cost &amp; Budget report'!$H:$H,'Operating cost &amp; Budget report'!$D:$D,I$4,'Operating cost &amp; Budget report'!$J:$J,$C47)</f>
        <v>0</v>
      </c>
      <c r="J47" s="16">
        <f>sumifs('Operating cost &amp; Budget report'!$H:$H,'Operating cost &amp; Budget report'!$D:$D,J$4,'Operating cost &amp; Budget report'!$J:$J,$C47)</f>
        <v>0</v>
      </c>
      <c r="K47" s="16">
        <f>sumifs('Operating cost &amp; Budget report'!$H:$H,'Operating cost &amp; Budget report'!$D:$D,K$4,'Operating cost &amp; Budget report'!$J:$J,$C47)</f>
        <v>0</v>
      </c>
      <c r="L47" s="16">
        <f>sumifs('Operating cost &amp; Budget report'!$H:$H,'Operating cost &amp; Budget report'!$D:$D,L$4,'Operating cost &amp; Budget report'!$J:$J,$C47)</f>
        <v>0</v>
      </c>
      <c r="M47" s="16">
        <f>sumifs('Operating cost &amp; Budget report'!$H:$H,'Operating cost &amp; Budget report'!$D:$D,M$4,'Operating cost &amp; Budget report'!$J:$J,$C47)</f>
        <v>0</v>
      </c>
      <c r="N47" s="16">
        <f>sumifs('Operating cost &amp; Budget report'!$H:$H,'Operating cost &amp; Budget report'!$D:$D,N$4,'Operating cost &amp; Budget report'!$J:$J,$C47)</f>
        <v>0</v>
      </c>
      <c r="O47" s="16">
        <f>sumifs('Operating cost &amp; Budget report'!$H:$H,'Operating cost &amp; Budget report'!$D:$D,O$4,'Operating cost &amp; Budget report'!$J:$J,$C47)</f>
        <v>0</v>
      </c>
    </row>
    <row r="48">
      <c r="A48" s="14">
        <f>A47+0.1</f>
        <v>6.2</v>
      </c>
      <c r="B48" s="15" t="s">
        <v>85</v>
      </c>
      <c r="C48" s="14" t="s">
        <v>86</v>
      </c>
      <c r="D48" s="16">
        <f>sumifs('Operating cost &amp; Budget report'!$H:$H,'Operating cost &amp; Budget report'!$D:$D,D$4,'Operating cost &amp; Budget report'!$J:$J,$C48)</f>
        <v>0</v>
      </c>
      <c r="E48" s="16">
        <f>sumifs('Operating cost &amp; Budget report'!$H:$H,'Operating cost &amp; Budget report'!$D:$D,E$4,'Operating cost &amp; Budget report'!$J:$J,$C48)</f>
        <v>0</v>
      </c>
      <c r="F48" s="16">
        <f>sumifs('Operating cost &amp; Budget report'!$H:$H,'Operating cost &amp; Budget report'!$D:$D,F$4,'Operating cost &amp; Budget report'!$J:$J,$C48)</f>
        <v>0</v>
      </c>
      <c r="G48" s="16">
        <f>sumifs('Operating cost &amp; Budget report'!$H:$H,'Operating cost &amp; Budget report'!$D:$D,G$4,'Operating cost &amp; Budget report'!$J:$J,$C48)</f>
        <v>0</v>
      </c>
      <c r="H48" s="16">
        <f>sumifs('Operating cost &amp; Budget report'!$H:$H,'Operating cost &amp; Budget report'!$D:$D,H$4,'Operating cost &amp; Budget report'!$J:$J,$C48)</f>
        <v>0</v>
      </c>
      <c r="I48" s="16">
        <f>sumifs('Operating cost &amp; Budget report'!$H:$H,'Operating cost &amp; Budget report'!$D:$D,I$4,'Operating cost &amp; Budget report'!$J:$J,$C48)</f>
        <v>0</v>
      </c>
      <c r="J48" s="16">
        <f>sumifs('Operating cost &amp; Budget report'!$H:$H,'Operating cost &amp; Budget report'!$D:$D,J$4,'Operating cost &amp; Budget report'!$J:$J,$C48)</f>
        <v>0</v>
      </c>
      <c r="K48" s="16">
        <f>sumifs('Operating cost &amp; Budget report'!$H:$H,'Operating cost &amp; Budget report'!$D:$D,K$4,'Operating cost &amp; Budget report'!$J:$J,$C48)</f>
        <v>0</v>
      </c>
      <c r="L48" s="16">
        <f>sumifs('Operating cost &amp; Budget report'!$H:$H,'Operating cost &amp; Budget report'!$D:$D,L$4,'Operating cost &amp; Budget report'!$J:$J,$C48)</f>
        <v>0</v>
      </c>
      <c r="M48" s="16">
        <f>sumifs('Operating cost &amp; Budget report'!$H:$H,'Operating cost &amp; Budget report'!$D:$D,M$4,'Operating cost &amp; Budget report'!$J:$J,$C48)</f>
        <v>0</v>
      </c>
      <c r="N48" s="16">
        <f>sumifs('Operating cost &amp; Budget report'!$H:$H,'Operating cost &amp; Budget report'!$D:$D,N$4,'Operating cost &amp; Budget report'!$J:$J,$C48)</f>
        <v>0</v>
      </c>
      <c r="O48" s="16">
        <f>sumifs('Operating cost &amp; Budget report'!$H:$H,'Operating cost &amp; Budget report'!$D:$D,O$4,'Operating cost &amp; Budget report'!$J:$J,$C48)</f>
        <v>0</v>
      </c>
    </row>
    <row r="49">
      <c r="A49" s="17">
        <v>7.0</v>
      </c>
      <c r="B49" s="18" t="s">
        <v>87</v>
      </c>
      <c r="C49" s="17" t="s">
        <v>88</v>
      </c>
      <c r="D49" s="19">
        <f>sumifs('Operating cost &amp; Budget report'!$H:$H,'Operating cost &amp; Budget report'!$D:$D,D$4,'Operating cost &amp; Budget report'!$J:$J,$C49)</f>
        <v>4000</v>
      </c>
      <c r="E49" s="19">
        <f>sumifs('Operating cost &amp; Budget report'!$H:$H,'Operating cost &amp; Budget report'!$D:$D,E$4,'Operating cost &amp; Budget report'!$J:$J,$C49)</f>
        <v>0</v>
      </c>
      <c r="F49" s="19">
        <f>sumifs('Operating cost &amp; Budget report'!$H:$H,'Operating cost &amp; Budget report'!$D:$D,F$4,'Operating cost &amp; Budget report'!$J:$J,$C49)</f>
        <v>0</v>
      </c>
      <c r="G49" s="19">
        <f>sumifs('Operating cost &amp; Budget report'!$H:$H,'Operating cost &amp; Budget report'!$D:$D,G$4,'Operating cost &amp; Budget report'!$J:$J,$C49)</f>
        <v>0</v>
      </c>
      <c r="H49" s="19">
        <f>sumifs('Operating cost &amp; Budget report'!$H:$H,'Operating cost &amp; Budget report'!$D:$D,H$4,'Operating cost &amp; Budget report'!$J:$J,$C49)</f>
        <v>0</v>
      </c>
      <c r="I49" s="19">
        <f>sumifs('Operating cost &amp; Budget report'!$H:$H,'Operating cost &amp; Budget report'!$D:$D,I$4,'Operating cost &amp; Budget report'!$J:$J,$C49)</f>
        <v>0</v>
      </c>
      <c r="J49" s="19">
        <f>sumifs('Operating cost &amp; Budget report'!$H:$H,'Operating cost &amp; Budget report'!$D:$D,J$4,'Operating cost &amp; Budget report'!$J:$J,$C49)</f>
        <v>0</v>
      </c>
      <c r="K49" s="19">
        <f>sumifs('Operating cost &amp; Budget report'!$H:$H,'Operating cost &amp; Budget report'!$D:$D,K$4,'Operating cost &amp; Budget report'!$J:$J,$C49)</f>
        <v>0</v>
      </c>
      <c r="L49" s="19">
        <f>sumifs('Operating cost &amp; Budget report'!$H:$H,'Operating cost &amp; Budget report'!$D:$D,L$4,'Operating cost &amp; Budget report'!$J:$J,$C49)</f>
        <v>0</v>
      </c>
      <c r="M49" s="19">
        <f>sumifs('Operating cost &amp; Budget report'!$H:$H,'Operating cost &amp; Budget report'!$D:$D,M$4,'Operating cost &amp; Budget report'!$J:$J,$C49)</f>
        <v>0</v>
      </c>
      <c r="N49" s="19">
        <f>sumifs('Operating cost &amp; Budget report'!$H:$H,'Operating cost &amp; Budget report'!$D:$D,N$4,'Operating cost &amp; Budget report'!$J:$J,$C49)</f>
        <v>0</v>
      </c>
      <c r="O49" s="19">
        <f>sumifs('Operating cost &amp; Budget report'!$H:$H,'Operating cost &amp; Budget report'!$D:$D,O$4,'Operating cost &amp; Budget report'!$J:$J,$C49)</f>
        <v>0</v>
      </c>
    </row>
    <row r="50">
      <c r="A50" s="17">
        <v>8.0</v>
      </c>
      <c r="B50" s="18" t="s">
        <v>89</v>
      </c>
      <c r="C50" s="18" t="s">
        <v>90</v>
      </c>
      <c r="D50" s="19">
        <f>sumifs('Operating cost &amp; Budget report'!$H:$H,'Operating cost &amp; Budget report'!$D:$D,D$4,'Operating cost &amp; Budget report'!$J:$J,$C50)</f>
        <v>0</v>
      </c>
      <c r="E50" s="19">
        <f>sumifs('Operating cost &amp; Budget report'!$H:$H,'Operating cost &amp; Budget report'!$D:$D,E$4,'Operating cost &amp; Budget report'!$J:$J,$C50)</f>
        <v>0</v>
      </c>
      <c r="F50" s="19">
        <f>sumifs('Operating cost &amp; Budget report'!$H:$H,'Operating cost &amp; Budget report'!$D:$D,F$4,'Operating cost &amp; Budget report'!$J:$J,$C50)</f>
        <v>0</v>
      </c>
      <c r="G50" s="19">
        <f>sumifs('Operating cost &amp; Budget report'!$H:$H,'Operating cost &amp; Budget report'!$D:$D,G$4,'Operating cost &amp; Budget report'!$J:$J,$C50)</f>
        <v>0</v>
      </c>
      <c r="H50" s="19">
        <f>sumifs('Operating cost &amp; Budget report'!$H:$H,'Operating cost &amp; Budget report'!$D:$D,H$4,'Operating cost &amp; Budget report'!$J:$J,$C50)</f>
        <v>0</v>
      </c>
      <c r="I50" s="19">
        <f>sumifs('Operating cost &amp; Budget report'!$H:$H,'Operating cost &amp; Budget report'!$D:$D,I$4,'Operating cost &amp; Budget report'!$J:$J,$C50)</f>
        <v>0</v>
      </c>
      <c r="J50" s="19">
        <f>sumifs('Operating cost &amp; Budget report'!$H:$H,'Operating cost &amp; Budget report'!$D:$D,J$4,'Operating cost &amp; Budget report'!$J:$J,$C50)</f>
        <v>0</v>
      </c>
      <c r="K50" s="19">
        <f>sumifs('Operating cost &amp; Budget report'!$H:$H,'Operating cost &amp; Budget report'!$D:$D,K$4,'Operating cost &amp; Budget report'!$J:$J,$C50)</f>
        <v>0</v>
      </c>
      <c r="L50" s="19">
        <f>sumifs('Operating cost &amp; Budget report'!$H:$H,'Operating cost &amp; Budget report'!$D:$D,L$4,'Operating cost &amp; Budget report'!$J:$J,$C50)</f>
        <v>0</v>
      </c>
      <c r="M50" s="19">
        <f>sumifs('Operating cost &amp; Budget report'!$H:$H,'Operating cost &amp; Budget report'!$D:$D,M$4,'Operating cost &amp; Budget report'!$J:$J,$C50)</f>
        <v>0</v>
      </c>
      <c r="N50" s="19">
        <f>sumifs('Operating cost &amp; Budget report'!$H:$H,'Operating cost &amp; Budget report'!$D:$D,N$4,'Operating cost &amp; Budget report'!$J:$J,$C50)</f>
        <v>0</v>
      </c>
      <c r="O50" s="19">
        <f>sumifs('Operating cost &amp; Budget report'!$H:$H,'Operating cost &amp; Budget report'!$D:$D,O$4,'Operating cost &amp; Budget report'!$J:$J,$C50)</f>
        <v>0</v>
      </c>
    </row>
    <row r="51">
      <c r="A51" s="11" t="s">
        <v>22</v>
      </c>
      <c r="B51" s="12" t="s">
        <v>91</v>
      </c>
      <c r="C51" s="11"/>
      <c r="D51" s="13">
        <f t="shared" ref="D51:O51" si="14">D6+D7-D14</f>
        <v>443768</v>
      </c>
      <c r="E51" s="13">
        <f t="shared" si="14"/>
        <v>443768</v>
      </c>
      <c r="F51" s="13">
        <f t="shared" si="14"/>
        <v>443768</v>
      </c>
      <c r="G51" s="13">
        <f t="shared" si="14"/>
        <v>443768</v>
      </c>
      <c r="H51" s="13">
        <f t="shared" si="14"/>
        <v>443768</v>
      </c>
      <c r="I51" s="13">
        <f t="shared" si="14"/>
        <v>443768</v>
      </c>
      <c r="J51" s="13">
        <f t="shared" si="14"/>
        <v>443768</v>
      </c>
      <c r="K51" s="13">
        <f t="shared" si="14"/>
        <v>443768</v>
      </c>
      <c r="L51" s="13">
        <f t="shared" si="14"/>
        <v>443768</v>
      </c>
      <c r="M51" s="13">
        <f t="shared" si="14"/>
        <v>443768</v>
      </c>
      <c r="N51" s="13">
        <f t="shared" si="14"/>
        <v>443768</v>
      </c>
      <c r="O51" s="13">
        <f t="shared" si="14"/>
        <v>443768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</sheetData>
  <autoFilter ref="$A$5:$O$51"/>
  <mergeCells count="1">
    <mergeCell ref="A2:L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6.86"/>
    <col customWidth="1" min="2" max="2" width="48.57"/>
    <col customWidth="1" min="4" max="4" width="17.86"/>
    <col customWidth="1" min="5" max="34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27.75" customHeight="1">
      <c r="A2" s="4" t="s">
        <v>0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>
      <c r="A3" s="5" t="s">
        <v>92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>
      <c r="A4" s="6"/>
      <c r="B4" s="6"/>
      <c r="C4" s="7" t="s">
        <v>2</v>
      </c>
      <c r="D4" s="8" t="str">
        <f t="shared" ref="D4:AH4" si="1">TEXT(D5, "dd")</f>
        <v>01</v>
      </c>
      <c r="E4" s="8" t="str">
        <f t="shared" si="1"/>
        <v>02</v>
      </c>
      <c r="F4" s="8" t="str">
        <f t="shared" si="1"/>
        <v>03</v>
      </c>
      <c r="G4" s="8" t="str">
        <f t="shared" si="1"/>
        <v>04</v>
      </c>
      <c r="H4" s="8" t="str">
        <f t="shared" si="1"/>
        <v>05</v>
      </c>
      <c r="I4" s="8" t="str">
        <f t="shared" si="1"/>
        <v>06</v>
      </c>
      <c r="J4" s="8" t="str">
        <f t="shared" si="1"/>
        <v>07</v>
      </c>
      <c r="K4" s="8" t="str">
        <f t="shared" si="1"/>
        <v>08</v>
      </c>
      <c r="L4" s="8" t="str">
        <f t="shared" si="1"/>
        <v>09</v>
      </c>
      <c r="M4" s="8" t="str">
        <f t="shared" si="1"/>
        <v>10</v>
      </c>
      <c r="N4" s="8" t="str">
        <f t="shared" si="1"/>
        <v>11</v>
      </c>
      <c r="O4" s="8" t="str">
        <f t="shared" si="1"/>
        <v>12</v>
      </c>
      <c r="P4" s="8" t="str">
        <f t="shared" si="1"/>
        <v>13</v>
      </c>
      <c r="Q4" s="8" t="str">
        <f t="shared" si="1"/>
        <v>14</v>
      </c>
      <c r="R4" s="8" t="str">
        <f t="shared" si="1"/>
        <v>15</v>
      </c>
      <c r="S4" s="8" t="str">
        <f t="shared" si="1"/>
        <v>16</v>
      </c>
      <c r="T4" s="8" t="str">
        <f t="shared" si="1"/>
        <v>17</v>
      </c>
      <c r="U4" s="8" t="str">
        <f t="shared" si="1"/>
        <v>18</v>
      </c>
      <c r="V4" s="8" t="str">
        <f t="shared" si="1"/>
        <v>19</v>
      </c>
      <c r="W4" s="8" t="str">
        <f t="shared" si="1"/>
        <v>20</v>
      </c>
      <c r="X4" s="8" t="str">
        <f t="shared" si="1"/>
        <v>21</v>
      </c>
      <c r="Y4" s="8" t="str">
        <f t="shared" si="1"/>
        <v>22</v>
      </c>
      <c r="Z4" s="8" t="str">
        <f t="shared" si="1"/>
        <v>23</v>
      </c>
      <c r="AA4" s="8" t="str">
        <f t="shared" si="1"/>
        <v>24</v>
      </c>
      <c r="AB4" s="8" t="str">
        <f t="shared" si="1"/>
        <v>25</v>
      </c>
      <c r="AC4" s="8" t="str">
        <f t="shared" si="1"/>
        <v>26</v>
      </c>
      <c r="AD4" s="8" t="str">
        <f t="shared" si="1"/>
        <v>27</v>
      </c>
      <c r="AE4" s="8" t="str">
        <f t="shared" si="1"/>
        <v>28</v>
      </c>
      <c r="AF4" s="8" t="str">
        <f t="shared" si="1"/>
        <v>29</v>
      </c>
      <c r="AG4" s="8" t="str">
        <f t="shared" si="1"/>
        <v>30</v>
      </c>
      <c r="AH4" s="8" t="str">
        <f t="shared" si="1"/>
        <v>31</v>
      </c>
    </row>
    <row r="5">
      <c r="A5" s="9" t="s">
        <v>3</v>
      </c>
      <c r="B5" s="9" t="s">
        <v>4</v>
      </c>
      <c r="C5" s="9" t="s">
        <v>93</v>
      </c>
      <c r="D5" s="21">
        <v>45658.0</v>
      </c>
      <c r="E5" s="21">
        <v>45659.0</v>
      </c>
      <c r="F5" s="21">
        <v>45660.0</v>
      </c>
      <c r="G5" s="21">
        <v>45661.0</v>
      </c>
      <c r="H5" s="21">
        <v>45662.0</v>
      </c>
      <c r="I5" s="21">
        <v>45663.0</v>
      </c>
      <c r="J5" s="21">
        <v>45664.0</v>
      </c>
      <c r="K5" s="21">
        <v>45665.0</v>
      </c>
      <c r="L5" s="21">
        <v>45666.0</v>
      </c>
      <c r="M5" s="21">
        <v>45667.0</v>
      </c>
      <c r="N5" s="21">
        <v>45668.0</v>
      </c>
      <c r="O5" s="21">
        <v>45669.0</v>
      </c>
      <c r="P5" s="21">
        <v>45670.0</v>
      </c>
      <c r="Q5" s="21">
        <v>45671.0</v>
      </c>
      <c r="R5" s="21">
        <v>45672.0</v>
      </c>
      <c r="S5" s="21">
        <v>45673.0</v>
      </c>
      <c r="T5" s="21">
        <v>45674.0</v>
      </c>
      <c r="U5" s="21">
        <v>45675.0</v>
      </c>
      <c r="V5" s="21">
        <v>45676.0</v>
      </c>
      <c r="W5" s="21">
        <v>45677.0</v>
      </c>
      <c r="X5" s="21">
        <v>45678.0</v>
      </c>
      <c r="Y5" s="21">
        <v>45679.0</v>
      </c>
      <c r="Z5" s="21">
        <v>45680.0</v>
      </c>
      <c r="AA5" s="21">
        <v>45681.0</v>
      </c>
      <c r="AB5" s="21">
        <v>45682.0</v>
      </c>
      <c r="AC5" s="21">
        <v>45683.0</v>
      </c>
      <c r="AD5" s="21">
        <v>45684.0</v>
      </c>
      <c r="AE5" s="21">
        <v>45685.0</v>
      </c>
      <c r="AF5" s="21">
        <v>45686.0</v>
      </c>
      <c r="AG5" s="21">
        <v>45687.0</v>
      </c>
      <c r="AH5" s="21">
        <v>45688.0</v>
      </c>
    </row>
    <row r="6">
      <c r="A6" s="11" t="s">
        <v>6</v>
      </c>
      <c r="B6" s="12" t="s">
        <v>7</v>
      </c>
      <c r="C6" s="11"/>
      <c r="D6" s="13">
        <f>'Operating cost &amp; Budget report'!G4</f>
        <v>448000</v>
      </c>
      <c r="E6" s="13">
        <f t="shared" ref="E6:AH6" si="2">D51</f>
        <v>346664</v>
      </c>
      <c r="F6" s="13">
        <f t="shared" si="2"/>
        <v>368664</v>
      </c>
      <c r="G6" s="13">
        <f t="shared" si="2"/>
        <v>386664</v>
      </c>
      <c r="H6" s="13">
        <f t="shared" si="2"/>
        <v>431664</v>
      </c>
      <c r="I6" s="13">
        <f t="shared" si="2"/>
        <v>443664</v>
      </c>
      <c r="J6" s="13">
        <f t="shared" si="2"/>
        <v>338664</v>
      </c>
      <c r="K6" s="13">
        <f t="shared" si="2"/>
        <v>360664</v>
      </c>
      <c r="L6" s="13">
        <f t="shared" si="2"/>
        <v>360664</v>
      </c>
      <c r="M6" s="13">
        <f t="shared" si="2"/>
        <v>367664</v>
      </c>
      <c r="N6" s="13">
        <f t="shared" si="2"/>
        <v>186664</v>
      </c>
      <c r="O6" s="13">
        <f t="shared" si="2"/>
        <v>207664</v>
      </c>
      <c r="P6" s="13">
        <f t="shared" si="2"/>
        <v>162664</v>
      </c>
      <c r="Q6" s="13">
        <f t="shared" si="2"/>
        <v>196664</v>
      </c>
      <c r="R6" s="13">
        <f t="shared" si="2"/>
        <v>196664</v>
      </c>
      <c r="S6" s="13">
        <f t="shared" si="2"/>
        <v>209664</v>
      </c>
      <c r="T6" s="13">
        <f t="shared" si="2"/>
        <v>212664</v>
      </c>
      <c r="U6" s="13">
        <f t="shared" si="2"/>
        <v>216664</v>
      </c>
      <c r="V6" s="13">
        <f t="shared" si="2"/>
        <v>254664</v>
      </c>
      <c r="W6" s="13">
        <f t="shared" si="2"/>
        <v>267664</v>
      </c>
      <c r="X6" s="13">
        <f t="shared" si="2"/>
        <v>289664</v>
      </c>
      <c r="Y6" s="13">
        <f t="shared" si="2"/>
        <v>323664</v>
      </c>
      <c r="Z6" s="13">
        <f t="shared" si="2"/>
        <v>336664</v>
      </c>
      <c r="AA6" s="13">
        <f t="shared" si="2"/>
        <v>345664</v>
      </c>
      <c r="AB6" s="13">
        <f t="shared" si="2"/>
        <v>365664</v>
      </c>
      <c r="AC6" s="13">
        <f t="shared" si="2"/>
        <v>376664</v>
      </c>
      <c r="AD6" s="13">
        <f t="shared" si="2"/>
        <v>391664</v>
      </c>
      <c r="AE6" s="13">
        <f t="shared" si="2"/>
        <v>410664</v>
      </c>
      <c r="AF6" s="13">
        <f t="shared" si="2"/>
        <v>426664</v>
      </c>
      <c r="AG6" s="13">
        <f t="shared" si="2"/>
        <v>446664</v>
      </c>
      <c r="AH6" s="13">
        <f t="shared" si="2"/>
        <v>468664</v>
      </c>
    </row>
    <row r="7">
      <c r="A7" s="11" t="s">
        <v>8</v>
      </c>
      <c r="B7" s="12" t="s">
        <v>9</v>
      </c>
      <c r="C7" s="11"/>
      <c r="D7" s="13">
        <f t="shared" ref="D7:AH7" si="3">subtotal(9,D8:D13)</f>
        <v>11000</v>
      </c>
      <c r="E7" s="13">
        <f t="shared" si="3"/>
        <v>22000</v>
      </c>
      <c r="F7" s="13">
        <f t="shared" si="3"/>
        <v>18000</v>
      </c>
      <c r="G7" s="13">
        <f t="shared" si="3"/>
        <v>45000</v>
      </c>
      <c r="H7" s="13">
        <f t="shared" si="3"/>
        <v>34000</v>
      </c>
      <c r="I7" s="13">
        <f t="shared" si="3"/>
        <v>0</v>
      </c>
      <c r="J7" s="13">
        <f t="shared" si="3"/>
        <v>22000</v>
      </c>
      <c r="K7" s="13">
        <f t="shared" si="3"/>
        <v>34000</v>
      </c>
      <c r="L7" s="13">
        <f t="shared" si="3"/>
        <v>7000</v>
      </c>
      <c r="M7" s="13">
        <f t="shared" si="3"/>
        <v>0</v>
      </c>
      <c r="N7" s="13">
        <f t="shared" si="3"/>
        <v>22000</v>
      </c>
      <c r="O7" s="13">
        <f t="shared" si="3"/>
        <v>0</v>
      </c>
      <c r="P7" s="13">
        <f t="shared" si="3"/>
        <v>34000</v>
      </c>
      <c r="Q7" s="13">
        <f t="shared" si="3"/>
        <v>0</v>
      </c>
      <c r="R7" s="13">
        <f t="shared" si="3"/>
        <v>13000</v>
      </c>
      <c r="S7" s="13">
        <f t="shared" si="3"/>
        <v>3000</v>
      </c>
      <c r="T7" s="13">
        <f t="shared" si="3"/>
        <v>4000</v>
      </c>
      <c r="U7" s="13">
        <f t="shared" si="3"/>
        <v>38000</v>
      </c>
      <c r="V7" s="13">
        <f t="shared" si="3"/>
        <v>13000</v>
      </c>
      <c r="W7" s="13">
        <f t="shared" si="3"/>
        <v>22000</v>
      </c>
      <c r="X7" s="13">
        <f t="shared" si="3"/>
        <v>34000</v>
      </c>
      <c r="Y7" s="13">
        <f t="shared" si="3"/>
        <v>13000</v>
      </c>
      <c r="Z7" s="13">
        <f t="shared" si="3"/>
        <v>9000</v>
      </c>
      <c r="AA7" s="13">
        <f t="shared" si="3"/>
        <v>20000</v>
      </c>
      <c r="AB7" s="13">
        <f t="shared" si="3"/>
        <v>11000</v>
      </c>
      <c r="AC7" s="13">
        <f t="shared" si="3"/>
        <v>15000</v>
      </c>
      <c r="AD7" s="13">
        <f t="shared" si="3"/>
        <v>19000</v>
      </c>
      <c r="AE7" s="13">
        <f t="shared" si="3"/>
        <v>16000</v>
      </c>
      <c r="AF7" s="13">
        <f t="shared" si="3"/>
        <v>20000</v>
      </c>
      <c r="AG7" s="13">
        <f t="shared" si="3"/>
        <v>22000</v>
      </c>
      <c r="AH7" s="13">
        <f t="shared" si="3"/>
        <v>25000</v>
      </c>
    </row>
    <row r="8">
      <c r="A8" s="14">
        <v>1.0</v>
      </c>
      <c r="B8" s="15" t="s">
        <v>10</v>
      </c>
      <c r="C8" s="15" t="s">
        <v>11</v>
      </c>
      <c r="D8" s="16">
        <f>SUMIFS('Operating cost &amp; Budget report'!$G:$G, 'Operating cost &amp; Budget report'!$B:$B, D$5, 'Operating cost &amp; Budget report'!$J:$J, $C8)</f>
        <v>11000</v>
      </c>
      <c r="E8" s="16">
        <f>SUMIFS('Operating cost &amp; Budget report'!$G:$G, 'Operating cost &amp; Budget report'!$B:$B, E$5, 'Operating cost &amp; Budget report'!$J:$J, $C8)</f>
        <v>22000</v>
      </c>
      <c r="F8" s="16">
        <f>SUMIFS('Operating cost &amp; Budget report'!$G:$G, 'Operating cost &amp; Budget report'!$B:$B, F$5, 'Operating cost &amp; Budget report'!$J:$J, $C8)</f>
        <v>18000</v>
      </c>
      <c r="G8" s="16">
        <f>SUMIFS('Operating cost &amp; Budget report'!$G:$G, 'Operating cost &amp; Budget report'!$B:$B, G$5, 'Operating cost &amp; Budget report'!$J:$J, $C8)</f>
        <v>45000</v>
      </c>
      <c r="H8" s="16">
        <f>SUMIFS('Operating cost &amp; Budget report'!$G:$G, 'Operating cost &amp; Budget report'!$B:$B, H$5, 'Operating cost &amp; Budget report'!$J:$J, $C8)</f>
        <v>34000</v>
      </c>
      <c r="I8" s="16">
        <f>SUMIFS('Operating cost &amp; Budget report'!$G:$G, 'Operating cost &amp; Budget report'!$B:$B, I$5, 'Operating cost &amp; Budget report'!$J:$J, $C8)</f>
        <v>0</v>
      </c>
      <c r="J8" s="16">
        <f>SUMIFS('Operating cost &amp; Budget report'!$G:$G, 'Operating cost &amp; Budget report'!$B:$B, J$5, 'Operating cost &amp; Budget report'!$J:$J, $C8)</f>
        <v>22000</v>
      </c>
      <c r="K8" s="16">
        <f>SUMIFS('Operating cost &amp; Budget report'!$G:$G, 'Operating cost &amp; Budget report'!$B:$B, K$5, 'Operating cost &amp; Budget report'!$J:$J, $C8)</f>
        <v>34000</v>
      </c>
      <c r="L8" s="16">
        <f>SUMIFS('Operating cost &amp; Budget report'!$G:$G, 'Operating cost &amp; Budget report'!$B:$B, L$5, 'Operating cost &amp; Budget report'!$J:$J, $C8)</f>
        <v>7000</v>
      </c>
      <c r="M8" s="16">
        <f>SUMIFS('Operating cost &amp; Budget report'!$G:$G, 'Operating cost &amp; Budget report'!$B:$B, M$5, 'Operating cost &amp; Budget report'!$J:$J, $C8)</f>
        <v>0</v>
      </c>
      <c r="N8" s="16">
        <f>SUMIFS('Operating cost &amp; Budget report'!$G:$G, 'Operating cost &amp; Budget report'!$B:$B, N$5, 'Operating cost &amp; Budget report'!$J:$J, $C8)</f>
        <v>22000</v>
      </c>
      <c r="O8" s="16">
        <f>SUMIFS('Operating cost &amp; Budget report'!$G:$G, 'Operating cost &amp; Budget report'!$B:$B, O$5, 'Operating cost &amp; Budget report'!$J:$J, $C8)</f>
        <v>0</v>
      </c>
      <c r="P8" s="16">
        <f>SUMIFS('Operating cost &amp; Budget report'!$G:$G, 'Operating cost &amp; Budget report'!$B:$B, P$5, 'Operating cost &amp; Budget report'!$J:$J, $C8)</f>
        <v>34000</v>
      </c>
      <c r="Q8" s="16">
        <f>SUMIFS('Operating cost &amp; Budget report'!$G:$G, 'Operating cost &amp; Budget report'!$B:$B, Q$5, 'Operating cost &amp; Budget report'!$J:$J, $C8)</f>
        <v>0</v>
      </c>
      <c r="R8" s="16">
        <f>SUMIFS('Operating cost &amp; Budget report'!$G:$G, 'Operating cost &amp; Budget report'!$B:$B, R$5, 'Operating cost &amp; Budget report'!$J:$J, $C8)</f>
        <v>13000</v>
      </c>
      <c r="S8" s="16">
        <f>SUMIFS('Operating cost &amp; Budget report'!$G:$G, 'Operating cost &amp; Budget report'!$B:$B, S$5, 'Operating cost &amp; Budget report'!$J:$J, $C8)</f>
        <v>3000</v>
      </c>
      <c r="T8" s="16">
        <f>SUMIFS('Operating cost &amp; Budget report'!$G:$G, 'Operating cost &amp; Budget report'!$B:$B, T$5, 'Operating cost &amp; Budget report'!$J:$J, $C8)</f>
        <v>4000</v>
      </c>
      <c r="U8" s="16">
        <f>SUMIFS('Operating cost &amp; Budget report'!$G:$G, 'Operating cost &amp; Budget report'!$B:$B, U$5, 'Operating cost &amp; Budget report'!$J:$J, $C8)</f>
        <v>38000</v>
      </c>
      <c r="V8" s="16">
        <f>SUMIFS('Operating cost &amp; Budget report'!$G:$G, 'Operating cost &amp; Budget report'!$B:$B, V$5, 'Operating cost &amp; Budget report'!$J:$J, $C8)</f>
        <v>13000</v>
      </c>
      <c r="W8" s="16">
        <f>SUMIFS('Operating cost &amp; Budget report'!$G:$G, 'Operating cost &amp; Budget report'!$B:$B, W$5, 'Operating cost &amp; Budget report'!$J:$J, $C8)</f>
        <v>22000</v>
      </c>
      <c r="X8" s="16">
        <f>SUMIFS('Operating cost &amp; Budget report'!$G:$G, 'Operating cost &amp; Budget report'!$B:$B, X$5, 'Operating cost &amp; Budget report'!$J:$J, $C8)</f>
        <v>34000</v>
      </c>
      <c r="Y8" s="16">
        <f>SUMIFS('Operating cost &amp; Budget report'!$G:$G, 'Operating cost &amp; Budget report'!$B:$B, Y$5, 'Operating cost &amp; Budget report'!$J:$J, $C8)</f>
        <v>13000</v>
      </c>
      <c r="Z8" s="16">
        <f>SUMIFS('Operating cost &amp; Budget report'!$G:$G, 'Operating cost &amp; Budget report'!$B:$B, Z$5, 'Operating cost &amp; Budget report'!$J:$J, $C8)</f>
        <v>9000</v>
      </c>
      <c r="AA8" s="16">
        <f>SUMIFS('Operating cost &amp; Budget report'!$G:$G, 'Operating cost &amp; Budget report'!$B:$B, AA$5, 'Operating cost &amp; Budget report'!$J:$J, $C8)</f>
        <v>20000</v>
      </c>
      <c r="AB8" s="16">
        <f>SUMIFS('Operating cost &amp; Budget report'!$G:$G, 'Operating cost &amp; Budget report'!$B:$B, AB$5, 'Operating cost &amp; Budget report'!$J:$J, $C8)</f>
        <v>11000</v>
      </c>
      <c r="AC8" s="16">
        <f>SUMIFS('Operating cost &amp; Budget report'!$G:$G, 'Operating cost &amp; Budget report'!$B:$B, AC$5, 'Operating cost &amp; Budget report'!$J:$J, $C8)</f>
        <v>15000</v>
      </c>
      <c r="AD8" s="16">
        <f>SUMIFS('Operating cost &amp; Budget report'!$G:$G, 'Operating cost &amp; Budget report'!$B:$B, AD$5, 'Operating cost &amp; Budget report'!$J:$J, $C8)</f>
        <v>0</v>
      </c>
      <c r="AE8" s="16">
        <f>SUMIFS('Operating cost &amp; Budget report'!$G:$G, 'Operating cost &amp; Budget report'!$B:$B, AE$5, 'Operating cost &amp; Budget report'!$J:$J, $C8)</f>
        <v>16000</v>
      </c>
      <c r="AF8" s="16">
        <f>SUMIFS('Operating cost &amp; Budget report'!$G:$G, 'Operating cost &amp; Budget report'!$B:$B, AF$5, 'Operating cost &amp; Budget report'!$J:$J, $C8)</f>
        <v>20000</v>
      </c>
      <c r="AG8" s="16">
        <f>SUMIFS('Operating cost &amp; Budget report'!$G:$G, 'Operating cost &amp; Budget report'!$B:$B, AG$5, 'Operating cost &amp; Budget report'!$J:$J, $C8)</f>
        <v>22000</v>
      </c>
      <c r="AH8" s="16">
        <f>SUMIFS('Operating cost &amp; Budget report'!$G:$G, 'Operating cost &amp; Budget report'!$B:$B, AH$5, 'Operating cost &amp; Budget report'!$J:$J, $C8)</f>
        <v>25000</v>
      </c>
    </row>
    <row r="9">
      <c r="A9" s="14">
        <f t="shared" ref="A9:A13" si="4">A8+1</f>
        <v>2</v>
      </c>
      <c r="B9" s="15" t="s">
        <v>12</v>
      </c>
      <c r="C9" s="15" t="s">
        <v>13</v>
      </c>
      <c r="D9" s="16">
        <f>SUMIFS('Operating cost &amp; Budget report'!$G:$G, 'Operating cost &amp; Budget report'!$B:$B, D$5, 'Operating cost &amp; Budget report'!$J:$J, $C9)</f>
        <v>0</v>
      </c>
      <c r="E9" s="16">
        <f>SUMIFS('Operating cost &amp; Budget report'!$G:$G, 'Operating cost &amp; Budget report'!$B:$B, E$5, 'Operating cost &amp; Budget report'!$J:$J, $C9)</f>
        <v>0</v>
      </c>
      <c r="F9" s="16">
        <f>SUMIFS('Operating cost &amp; Budget report'!$G:$G, 'Operating cost &amp; Budget report'!$B:$B, F$5, 'Operating cost &amp; Budget report'!$J:$J, $C9)</f>
        <v>0</v>
      </c>
      <c r="G9" s="16">
        <f>SUMIFS('Operating cost &amp; Budget report'!$G:$G, 'Operating cost &amp; Budget report'!$B:$B, G$5, 'Operating cost &amp; Budget report'!$J:$J, $C9)</f>
        <v>0</v>
      </c>
      <c r="H9" s="16">
        <f>SUMIFS('Operating cost &amp; Budget report'!$G:$G, 'Operating cost &amp; Budget report'!$B:$B, H$5, 'Operating cost &amp; Budget report'!$J:$J, $C9)</f>
        <v>0</v>
      </c>
      <c r="I9" s="16">
        <f>SUMIFS('Operating cost &amp; Budget report'!$G:$G, 'Operating cost &amp; Budget report'!$B:$B, I$5, 'Operating cost &amp; Budget report'!$J:$J, $C9)</f>
        <v>0</v>
      </c>
      <c r="J9" s="16">
        <f>SUMIFS('Operating cost &amp; Budget report'!$G:$G, 'Operating cost &amp; Budget report'!$B:$B, J$5, 'Operating cost &amp; Budget report'!$J:$J, $C9)</f>
        <v>0</v>
      </c>
      <c r="K9" s="16">
        <f>SUMIFS('Operating cost &amp; Budget report'!$G:$G, 'Operating cost &amp; Budget report'!$B:$B, K$5, 'Operating cost &amp; Budget report'!$J:$J, $C9)</f>
        <v>0</v>
      </c>
      <c r="L9" s="16">
        <f>SUMIFS('Operating cost &amp; Budget report'!$G:$G, 'Operating cost &amp; Budget report'!$B:$B, L$5, 'Operating cost &amp; Budget report'!$J:$J, $C9)</f>
        <v>0</v>
      </c>
      <c r="M9" s="16">
        <f>SUMIFS('Operating cost &amp; Budget report'!$G:$G, 'Operating cost &amp; Budget report'!$B:$B, M$5, 'Operating cost &amp; Budget report'!$J:$J, $C9)</f>
        <v>0</v>
      </c>
      <c r="N9" s="16">
        <f>SUMIFS('Operating cost &amp; Budget report'!$G:$G, 'Operating cost &amp; Budget report'!$B:$B, N$5, 'Operating cost &amp; Budget report'!$J:$J, $C9)</f>
        <v>0</v>
      </c>
      <c r="O9" s="16">
        <f>SUMIFS('Operating cost &amp; Budget report'!$G:$G, 'Operating cost &amp; Budget report'!$B:$B, O$5, 'Operating cost &amp; Budget report'!$J:$J, $C9)</f>
        <v>0</v>
      </c>
      <c r="P9" s="16">
        <f>SUMIFS('Operating cost &amp; Budget report'!$G:$G, 'Operating cost &amp; Budget report'!$B:$B, P$5, 'Operating cost &amp; Budget report'!$J:$J, $C9)</f>
        <v>0</v>
      </c>
      <c r="Q9" s="16">
        <f>SUMIFS('Operating cost &amp; Budget report'!$G:$G, 'Operating cost &amp; Budget report'!$B:$B, Q$5, 'Operating cost &amp; Budget report'!$J:$J, $C9)</f>
        <v>0</v>
      </c>
      <c r="R9" s="16">
        <f>SUMIFS('Operating cost &amp; Budget report'!$G:$G, 'Operating cost &amp; Budget report'!$B:$B, R$5, 'Operating cost &amp; Budget report'!$J:$J, $C9)</f>
        <v>0</v>
      </c>
      <c r="S9" s="16">
        <f>SUMIFS('Operating cost &amp; Budget report'!$G:$G, 'Operating cost &amp; Budget report'!$B:$B, S$5, 'Operating cost &amp; Budget report'!$J:$J, $C9)</f>
        <v>0</v>
      </c>
      <c r="T9" s="16">
        <f>SUMIFS('Operating cost &amp; Budget report'!$G:$G, 'Operating cost &amp; Budget report'!$B:$B, T$5, 'Operating cost &amp; Budget report'!$J:$J, $C9)</f>
        <v>0</v>
      </c>
      <c r="U9" s="16">
        <f>SUMIFS('Operating cost &amp; Budget report'!$G:$G, 'Operating cost &amp; Budget report'!$B:$B, U$5, 'Operating cost &amp; Budget report'!$J:$J, $C9)</f>
        <v>0</v>
      </c>
      <c r="V9" s="16">
        <f>SUMIFS('Operating cost &amp; Budget report'!$G:$G, 'Operating cost &amp; Budget report'!$B:$B, V$5, 'Operating cost &amp; Budget report'!$J:$J, $C9)</f>
        <v>0</v>
      </c>
      <c r="W9" s="16">
        <f>SUMIFS('Operating cost &amp; Budget report'!$G:$G, 'Operating cost &amp; Budget report'!$B:$B, W$5, 'Operating cost &amp; Budget report'!$J:$J, $C9)</f>
        <v>0</v>
      </c>
      <c r="X9" s="16">
        <f>SUMIFS('Operating cost &amp; Budget report'!$G:$G, 'Operating cost &amp; Budget report'!$B:$B, X$5, 'Operating cost &amp; Budget report'!$J:$J, $C9)</f>
        <v>0</v>
      </c>
      <c r="Y9" s="16">
        <f>SUMIFS('Operating cost &amp; Budget report'!$G:$G, 'Operating cost &amp; Budget report'!$B:$B, Y$5, 'Operating cost &amp; Budget report'!$J:$J, $C9)</f>
        <v>0</v>
      </c>
      <c r="Z9" s="16">
        <f>SUMIFS('Operating cost &amp; Budget report'!$G:$G, 'Operating cost &amp; Budget report'!$B:$B, Z$5, 'Operating cost &amp; Budget report'!$J:$J, $C9)</f>
        <v>0</v>
      </c>
      <c r="AA9" s="16">
        <f>SUMIFS('Operating cost &amp; Budget report'!$G:$G, 'Operating cost &amp; Budget report'!$B:$B, AA$5, 'Operating cost &amp; Budget report'!$J:$J, $C9)</f>
        <v>0</v>
      </c>
      <c r="AB9" s="16">
        <f>SUMIFS('Operating cost &amp; Budget report'!$G:$G, 'Operating cost &amp; Budget report'!$B:$B, AB$5, 'Operating cost &amp; Budget report'!$J:$J, $C9)</f>
        <v>0</v>
      </c>
      <c r="AC9" s="16">
        <f>SUMIFS('Operating cost &amp; Budget report'!$G:$G, 'Operating cost &amp; Budget report'!$B:$B, AC$5, 'Operating cost &amp; Budget report'!$J:$J, $C9)</f>
        <v>0</v>
      </c>
      <c r="AD9" s="16">
        <f>SUMIFS('Operating cost &amp; Budget report'!$G:$G, 'Operating cost &amp; Budget report'!$B:$B, AD$5, 'Operating cost &amp; Budget report'!$J:$J, $C9)</f>
        <v>0</v>
      </c>
      <c r="AE9" s="16">
        <f>SUMIFS('Operating cost &amp; Budget report'!$G:$G, 'Operating cost &amp; Budget report'!$B:$B, AE$5, 'Operating cost &amp; Budget report'!$J:$J, $C9)</f>
        <v>0</v>
      </c>
      <c r="AF9" s="16">
        <f>SUMIFS('Operating cost &amp; Budget report'!$G:$G, 'Operating cost &amp; Budget report'!$B:$B, AF$5, 'Operating cost &amp; Budget report'!$J:$J, $C9)</f>
        <v>0</v>
      </c>
      <c r="AG9" s="16">
        <f>SUMIFS('Operating cost &amp; Budget report'!$G:$G, 'Operating cost &amp; Budget report'!$B:$B, AG$5, 'Operating cost &amp; Budget report'!$J:$J, $C9)</f>
        <v>0</v>
      </c>
      <c r="AH9" s="16">
        <f>SUMIFS('Operating cost &amp; Budget report'!$G:$G, 'Operating cost &amp; Budget report'!$B:$B, AH$5, 'Operating cost &amp; Budget report'!$J:$J, $C9)</f>
        <v>0</v>
      </c>
    </row>
    <row r="10">
      <c r="A10" s="14">
        <f t="shared" si="4"/>
        <v>3</v>
      </c>
      <c r="B10" s="15" t="s">
        <v>14</v>
      </c>
      <c r="C10" s="15" t="s">
        <v>15</v>
      </c>
      <c r="D10" s="16">
        <f>SUMIFS('Operating cost &amp; Budget report'!$G:$G, 'Operating cost &amp; Budget report'!$B:$B, D$5, 'Operating cost &amp; Budget report'!$J:$J, $C10)</f>
        <v>0</v>
      </c>
      <c r="E10" s="16">
        <f>SUMIFS('Operating cost &amp; Budget report'!$G:$G, 'Operating cost &amp; Budget report'!$B:$B, E$5, 'Operating cost &amp; Budget report'!$J:$J, $C10)</f>
        <v>0</v>
      </c>
      <c r="F10" s="16">
        <f>SUMIFS('Operating cost &amp; Budget report'!$G:$G, 'Operating cost &amp; Budget report'!$B:$B, F$5, 'Operating cost &amp; Budget report'!$J:$J, $C10)</f>
        <v>0</v>
      </c>
      <c r="G10" s="16">
        <f>SUMIFS('Operating cost &amp; Budget report'!$G:$G, 'Operating cost &amp; Budget report'!$B:$B, G$5, 'Operating cost &amp; Budget report'!$J:$J, $C10)</f>
        <v>0</v>
      </c>
      <c r="H10" s="16">
        <f>SUMIFS('Operating cost &amp; Budget report'!$G:$G, 'Operating cost &amp; Budget report'!$B:$B, H$5, 'Operating cost &amp; Budget report'!$J:$J, $C10)</f>
        <v>0</v>
      </c>
      <c r="I10" s="16">
        <f>SUMIFS('Operating cost &amp; Budget report'!$G:$G, 'Operating cost &amp; Budget report'!$B:$B, I$5, 'Operating cost &amp; Budget report'!$J:$J, $C10)</f>
        <v>0</v>
      </c>
      <c r="J10" s="16">
        <f>SUMIFS('Operating cost &amp; Budget report'!$G:$G, 'Operating cost &amp; Budget report'!$B:$B, J$5, 'Operating cost &amp; Budget report'!$J:$J, $C10)</f>
        <v>0</v>
      </c>
      <c r="K10" s="16">
        <f>SUMIFS('Operating cost &amp; Budget report'!$G:$G, 'Operating cost &amp; Budget report'!$B:$B, K$5, 'Operating cost &amp; Budget report'!$J:$J, $C10)</f>
        <v>0</v>
      </c>
      <c r="L10" s="16">
        <f>SUMIFS('Operating cost &amp; Budget report'!$G:$G, 'Operating cost &amp; Budget report'!$B:$B, L$5, 'Operating cost &amp; Budget report'!$J:$J, $C10)</f>
        <v>0</v>
      </c>
      <c r="M10" s="16">
        <f>SUMIFS('Operating cost &amp; Budget report'!$G:$G, 'Operating cost &amp; Budget report'!$B:$B, M$5, 'Operating cost &amp; Budget report'!$J:$J, $C10)</f>
        <v>0</v>
      </c>
      <c r="N10" s="16">
        <f>SUMIFS('Operating cost &amp; Budget report'!$G:$G, 'Operating cost &amp; Budget report'!$B:$B, N$5, 'Operating cost &amp; Budget report'!$J:$J, $C10)</f>
        <v>0</v>
      </c>
      <c r="O10" s="16">
        <f>SUMIFS('Operating cost &amp; Budget report'!$G:$G, 'Operating cost &amp; Budget report'!$B:$B, O$5, 'Operating cost &amp; Budget report'!$J:$J, $C10)</f>
        <v>0</v>
      </c>
      <c r="P10" s="16">
        <f>SUMIFS('Operating cost &amp; Budget report'!$G:$G, 'Operating cost &amp; Budget report'!$B:$B, P$5, 'Operating cost &amp; Budget report'!$J:$J, $C10)</f>
        <v>0</v>
      </c>
      <c r="Q10" s="16">
        <f>SUMIFS('Operating cost &amp; Budget report'!$G:$G, 'Operating cost &amp; Budget report'!$B:$B, Q$5, 'Operating cost &amp; Budget report'!$J:$J, $C10)</f>
        <v>0</v>
      </c>
      <c r="R10" s="16">
        <f>SUMIFS('Operating cost &amp; Budget report'!$G:$G, 'Operating cost &amp; Budget report'!$B:$B, R$5, 'Operating cost &amp; Budget report'!$J:$J, $C10)</f>
        <v>0</v>
      </c>
      <c r="S10" s="16">
        <f>SUMIFS('Operating cost &amp; Budget report'!$G:$G, 'Operating cost &amp; Budget report'!$B:$B, S$5, 'Operating cost &amp; Budget report'!$J:$J, $C10)</f>
        <v>0</v>
      </c>
      <c r="T10" s="16">
        <f>SUMIFS('Operating cost &amp; Budget report'!$G:$G, 'Operating cost &amp; Budget report'!$B:$B, T$5, 'Operating cost &amp; Budget report'!$J:$J, $C10)</f>
        <v>0</v>
      </c>
      <c r="U10" s="16">
        <f>SUMIFS('Operating cost &amp; Budget report'!$G:$G, 'Operating cost &amp; Budget report'!$B:$B, U$5, 'Operating cost &amp; Budget report'!$J:$J, $C10)</f>
        <v>0</v>
      </c>
      <c r="V10" s="16">
        <f>SUMIFS('Operating cost &amp; Budget report'!$G:$G, 'Operating cost &amp; Budget report'!$B:$B, V$5, 'Operating cost &amp; Budget report'!$J:$J, $C10)</f>
        <v>0</v>
      </c>
      <c r="W10" s="16">
        <f>SUMIFS('Operating cost &amp; Budget report'!$G:$G, 'Operating cost &amp; Budget report'!$B:$B, W$5, 'Operating cost &amp; Budget report'!$J:$J, $C10)</f>
        <v>0</v>
      </c>
      <c r="X10" s="16">
        <f>SUMIFS('Operating cost &amp; Budget report'!$G:$G, 'Operating cost &amp; Budget report'!$B:$B, X$5, 'Operating cost &amp; Budget report'!$J:$J, $C10)</f>
        <v>0</v>
      </c>
      <c r="Y10" s="16">
        <f>SUMIFS('Operating cost &amp; Budget report'!$G:$G, 'Operating cost &amp; Budget report'!$B:$B, Y$5, 'Operating cost &amp; Budget report'!$J:$J, $C10)</f>
        <v>0</v>
      </c>
      <c r="Z10" s="16">
        <f>SUMIFS('Operating cost &amp; Budget report'!$G:$G, 'Operating cost &amp; Budget report'!$B:$B, Z$5, 'Operating cost &amp; Budget report'!$J:$J, $C10)</f>
        <v>0</v>
      </c>
      <c r="AA10" s="16">
        <f>SUMIFS('Operating cost &amp; Budget report'!$G:$G, 'Operating cost &amp; Budget report'!$B:$B, AA$5, 'Operating cost &amp; Budget report'!$J:$J, $C10)</f>
        <v>0</v>
      </c>
      <c r="AB10" s="16">
        <f>SUMIFS('Operating cost &amp; Budget report'!$G:$G, 'Operating cost &amp; Budget report'!$B:$B, AB$5, 'Operating cost &amp; Budget report'!$J:$J, $C10)</f>
        <v>0</v>
      </c>
      <c r="AC10" s="16">
        <f>SUMIFS('Operating cost &amp; Budget report'!$G:$G, 'Operating cost &amp; Budget report'!$B:$B, AC$5, 'Operating cost &amp; Budget report'!$J:$J, $C10)</f>
        <v>0</v>
      </c>
      <c r="AD10" s="16">
        <f>SUMIFS('Operating cost &amp; Budget report'!$G:$G, 'Operating cost &amp; Budget report'!$B:$B, AD$5, 'Operating cost &amp; Budget report'!$J:$J, $C10)</f>
        <v>0</v>
      </c>
      <c r="AE10" s="16">
        <f>SUMIFS('Operating cost &amp; Budget report'!$G:$G, 'Operating cost &amp; Budget report'!$B:$B, AE$5, 'Operating cost &amp; Budget report'!$J:$J, $C10)</f>
        <v>0</v>
      </c>
      <c r="AF10" s="16">
        <f>SUMIFS('Operating cost &amp; Budget report'!$G:$G, 'Operating cost &amp; Budget report'!$B:$B, AF$5, 'Operating cost &amp; Budget report'!$J:$J, $C10)</f>
        <v>0</v>
      </c>
      <c r="AG10" s="16">
        <f>SUMIFS('Operating cost &amp; Budget report'!$G:$G, 'Operating cost &amp; Budget report'!$B:$B, AG$5, 'Operating cost &amp; Budget report'!$J:$J, $C10)</f>
        <v>0</v>
      </c>
      <c r="AH10" s="16">
        <f>SUMIFS('Operating cost &amp; Budget report'!$G:$G, 'Operating cost &amp; Budget report'!$B:$B, AH$5, 'Operating cost &amp; Budget report'!$J:$J, $C10)</f>
        <v>0</v>
      </c>
    </row>
    <row r="11">
      <c r="A11" s="14">
        <f t="shared" si="4"/>
        <v>4</v>
      </c>
      <c r="B11" s="15" t="s">
        <v>16</v>
      </c>
      <c r="C11" s="15" t="s">
        <v>17</v>
      </c>
      <c r="D11" s="16">
        <f>SUMIFS('Operating cost &amp; Budget report'!$G:$G, 'Operating cost &amp; Budget report'!$B:$B, D$5, 'Operating cost &amp; Budget report'!$J:$J, $C11)</f>
        <v>0</v>
      </c>
      <c r="E11" s="16">
        <f>SUMIFS('Operating cost &amp; Budget report'!$G:$G, 'Operating cost &amp; Budget report'!$B:$B, E$5, 'Operating cost &amp; Budget report'!$J:$J, $C11)</f>
        <v>0</v>
      </c>
      <c r="F11" s="16">
        <f>SUMIFS('Operating cost &amp; Budget report'!$G:$G, 'Operating cost &amp; Budget report'!$B:$B, F$5, 'Operating cost &amp; Budget report'!$J:$J, $C11)</f>
        <v>0</v>
      </c>
      <c r="G11" s="16">
        <f>SUMIFS('Operating cost &amp; Budget report'!$G:$G, 'Operating cost &amp; Budget report'!$B:$B, G$5, 'Operating cost &amp; Budget report'!$J:$J, $C11)</f>
        <v>0</v>
      </c>
      <c r="H11" s="16">
        <f>SUMIFS('Operating cost &amp; Budget report'!$G:$G, 'Operating cost &amp; Budget report'!$B:$B, H$5, 'Operating cost &amp; Budget report'!$J:$J, $C11)</f>
        <v>0</v>
      </c>
      <c r="I11" s="16">
        <f>SUMIFS('Operating cost &amp; Budget report'!$G:$G, 'Operating cost &amp; Budget report'!$B:$B, I$5, 'Operating cost &amp; Budget report'!$J:$J, $C11)</f>
        <v>0</v>
      </c>
      <c r="J11" s="16">
        <f>SUMIFS('Operating cost &amp; Budget report'!$G:$G, 'Operating cost &amp; Budget report'!$B:$B, J$5, 'Operating cost &amp; Budget report'!$J:$J, $C11)</f>
        <v>0</v>
      </c>
      <c r="K11" s="16">
        <f>SUMIFS('Operating cost &amp; Budget report'!$G:$G, 'Operating cost &amp; Budget report'!$B:$B, K$5, 'Operating cost &amp; Budget report'!$J:$J, $C11)</f>
        <v>0</v>
      </c>
      <c r="L11" s="16">
        <f>SUMIFS('Operating cost &amp; Budget report'!$G:$G, 'Operating cost &amp; Budget report'!$B:$B, L$5, 'Operating cost &amp; Budget report'!$J:$J, $C11)</f>
        <v>0</v>
      </c>
      <c r="M11" s="16">
        <f>SUMIFS('Operating cost &amp; Budget report'!$G:$G, 'Operating cost &amp; Budget report'!$B:$B, M$5, 'Operating cost &amp; Budget report'!$J:$J, $C11)</f>
        <v>0</v>
      </c>
      <c r="N11" s="16">
        <f>SUMIFS('Operating cost &amp; Budget report'!$G:$G, 'Operating cost &amp; Budget report'!$B:$B, N$5, 'Operating cost &amp; Budget report'!$J:$J, $C11)</f>
        <v>0</v>
      </c>
      <c r="O11" s="16">
        <f>SUMIFS('Operating cost &amp; Budget report'!$G:$G, 'Operating cost &amp; Budget report'!$B:$B, O$5, 'Operating cost &amp; Budget report'!$J:$J, $C11)</f>
        <v>0</v>
      </c>
      <c r="P11" s="16">
        <f>SUMIFS('Operating cost &amp; Budget report'!$G:$G, 'Operating cost &amp; Budget report'!$B:$B, P$5, 'Operating cost &amp; Budget report'!$J:$J, $C11)</f>
        <v>0</v>
      </c>
      <c r="Q11" s="16">
        <f>SUMIFS('Operating cost &amp; Budget report'!$G:$G, 'Operating cost &amp; Budget report'!$B:$B, Q$5, 'Operating cost &amp; Budget report'!$J:$J, $C11)</f>
        <v>0</v>
      </c>
      <c r="R11" s="16">
        <f>SUMIFS('Operating cost &amp; Budget report'!$G:$G, 'Operating cost &amp; Budget report'!$B:$B, R$5, 'Operating cost &amp; Budget report'!$J:$J, $C11)</f>
        <v>0</v>
      </c>
      <c r="S11" s="16">
        <f>SUMIFS('Operating cost &amp; Budget report'!$G:$G, 'Operating cost &amp; Budget report'!$B:$B, S$5, 'Operating cost &amp; Budget report'!$J:$J, $C11)</f>
        <v>0</v>
      </c>
      <c r="T11" s="16">
        <f>SUMIFS('Operating cost &amp; Budget report'!$G:$G, 'Operating cost &amp; Budget report'!$B:$B, T$5, 'Operating cost &amp; Budget report'!$J:$J, $C11)</f>
        <v>0</v>
      </c>
      <c r="U11" s="16">
        <f>SUMIFS('Operating cost &amp; Budget report'!$G:$G, 'Operating cost &amp; Budget report'!$B:$B, U$5, 'Operating cost &amp; Budget report'!$J:$J, $C11)</f>
        <v>0</v>
      </c>
      <c r="V11" s="16">
        <f>SUMIFS('Operating cost &amp; Budget report'!$G:$G, 'Operating cost &amp; Budget report'!$B:$B, V$5, 'Operating cost &amp; Budget report'!$J:$J, $C11)</f>
        <v>0</v>
      </c>
      <c r="W11" s="16">
        <f>SUMIFS('Operating cost &amp; Budget report'!$G:$G, 'Operating cost &amp; Budget report'!$B:$B, W$5, 'Operating cost &amp; Budget report'!$J:$J, $C11)</f>
        <v>0</v>
      </c>
      <c r="X11" s="16">
        <f>SUMIFS('Operating cost &amp; Budget report'!$G:$G, 'Operating cost &amp; Budget report'!$B:$B, X$5, 'Operating cost &amp; Budget report'!$J:$J, $C11)</f>
        <v>0</v>
      </c>
      <c r="Y11" s="16">
        <f>SUMIFS('Operating cost &amp; Budget report'!$G:$G, 'Operating cost &amp; Budget report'!$B:$B, Y$5, 'Operating cost &amp; Budget report'!$J:$J, $C11)</f>
        <v>0</v>
      </c>
      <c r="Z11" s="16">
        <f>SUMIFS('Operating cost &amp; Budget report'!$G:$G, 'Operating cost &amp; Budget report'!$B:$B, Z$5, 'Operating cost &amp; Budget report'!$J:$J, $C11)</f>
        <v>0</v>
      </c>
      <c r="AA11" s="16">
        <f>SUMIFS('Operating cost &amp; Budget report'!$G:$G, 'Operating cost &amp; Budget report'!$B:$B, AA$5, 'Operating cost &amp; Budget report'!$J:$J, $C11)</f>
        <v>0</v>
      </c>
      <c r="AB11" s="16">
        <f>SUMIFS('Operating cost &amp; Budget report'!$G:$G, 'Operating cost &amp; Budget report'!$B:$B, AB$5, 'Operating cost &amp; Budget report'!$J:$J, $C11)</f>
        <v>0</v>
      </c>
      <c r="AC11" s="16">
        <f>SUMIFS('Operating cost &amp; Budget report'!$G:$G, 'Operating cost &amp; Budget report'!$B:$B, AC$5, 'Operating cost &amp; Budget report'!$J:$J, $C11)</f>
        <v>0</v>
      </c>
      <c r="AD11" s="16">
        <f>SUMIFS('Operating cost &amp; Budget report'!$G:$G, 'Operating cost &amp; Budget report'!$B:$B, AD$5, 'Operating cost &amp; Budget report'!$J:$J, $C11)</f>
        <v>19000</v>
      </c>
      <c r="AE11" s="16">
        <f>SUMIFS('Operating cost &amp; Budget report'!$G:$G, 'Operating cost &amp; Budget report'!$B:$B, AE$5, 'Operating cost &amp; Budget report'!$J:$J, $C11)</f>
        <v>0</v>
      </c>
      <c r="AF11" s="16">
        <f>SUMIFS('Operating cost &amp; Budget report'!$G:$G, 'Operating cost &amp; Budget report'!$B:$B, AF$5, 'Operating cost &amp; Budget report'!$J:$J, $C11)</f>
        <v>0</v>
      </c>
      <c r="AG11" s="16">
        <f>SUMIFS('Operating cost &amp; Budget report'!$G:$G, 'Operating cost &amp; Budget report'!$B:$B, AG$5, 'Operating cost &amp; Budget report'!$J:$J, $C11)</f>
        <v>0</v>
      </c>
      <c r="AH11" s="16">
        <f>SUMIFS('Operating cost &amp; Budget report'!$G:$G, 'Operating cost &amp; Budget report'!$B:$B, AH$5, 'Operating cost &amp; Budget report'!$J:$J, $C11)</f>
        <v>0</v>
      </c>
    </row>
    <row r="12">
      <c r="A12" s="14">
        <f t="shared" si="4"/>
        <v>5</v>
      </c>
      <c r="B12" s="15" t="s">
        <v>18</v>
      </c>
      <c r="C12" s="15" t="s">
        <v>19</v>
      </c>
      <c r="D12" s="16">
        <f>SUMIFS('Operating cost &amp; Budget report'!$G:$G, 'Operating cost &amp; Budget report'!$B:$B, D$5, 'Operating cost &amp; Budget report'!$J:$J, $C12)</f>
        <v>0</v>
      </c>
      <c r="E12" s="16">
        <f>SUMIFS('Operating cost &amp; Budget report'!$G:$G, 'Operating cost &amp; Budget report'!$B:$B, E$5, 'Operating cost &amp; Budget report'!$J:$J, $C12)</f>
        <v>0</v>
      </c>
      <c r="F12" s="16">
        <f>SUMIFS('Operating cost &amp; Budget report'!$G:$G, 'Operating cost &amp; Budget report'!$B:$B, F$5, 'Operating cost &amp; Budget report'!$J:$J, $C12)</f>
        <v>0</v>
      </c>
      <c r="G12" s="16">
        <f>SUMIFS('Operating cost &amp; Budget report'!$G:$G, 'Operating cost &amp; Budget report'!$B:$B, G$5, 'Operating cost &amp; Budget report'!$J:$J, $C12)</f>
        <v>0</v>
      </c>
      <c r="H12" s="16">
        <f>SUMIFS('Operating cost &amp; Budget report'!$G:$G, 'Operating cost &amp; Budget report'!$B:$B, H$5, 'Operating cost &amp; Budget report'!$J:$J, $C12)</f>
        <v>0</v>
      </c>
      <c r="I12" s="16">
        <f>SUMIFS('Operating cost &amp; Budget report'!$G:$G, 'Operating cost &amp; Budget report'!$B:$B, I$5, 'Operating cost &amp; Budget report'!$J:$J, $C12)</f>
        <v>0</v>
      </c>
      <c r="J12" s="16">
        <f>SUMIFS('Operating cost &amp; Budget report'!$G:$G, 'Operating cost &amp; Budget report'!$B:$B, J$5, 'Operating cost &amp; Budget report'!$J:$J, $C12)</f>
        <v>0</v>
      </c>
      <c r="K12" s="16">
        <f>SUMIFS('Operating cost &amp; Budget report'!$G:$G, 'Operating cost &amp; Budget report'!$B:$B, K$5, 'Operating cost &amp; Budget report'!$J:$J, $C12)</f>
        <v>0</v>
      </c>
      <c r="L12" s="16">
        <f>SUMIFS('Operating cost &amp; Budget report'!$G:$G, 'Operating cost &amp; Budget report'!$B:$B, L$5, 'Operating cost &amp; Budget report'!$J:$J, $C12)</f>
        <v>0</v>
      </c>
      <c r="M12" s="16">
        <f>SUMIFS('Operating cost &amp; Budget report'!$G:$G, 'Operating cost &amp; Budget report'!$B:$B, M$5, 'Operating cost &amp; Budget report'!$J:$J, $C12)</f>
        <v>0</v>
      </c>
      <c r="N12" s="16">
        <f>SUMIFS('Operating cost &amp; Budget report'!$G:$G, 'Operating cost &amp; Budget report'!$B:$B, N$5, 'Operating cost &amp; Budget report'!$J:$J, $C12)</f>
        <v>0</v>
      </c>
      <c r="O12" s="16">
        <f>SUMIFS('Operating cost &amp; Budget report'!$G:$G, 'Operating cost &amp; Budget report'!$B:$B, O$5, 'Operating cost &amp; Budget report'!$J:$J, $C12)</f>
        <v>0</v>
      </c>
      <c r="P12" s="16">
        <f>SUMIFS('Operating cost &amp; Budget report'!$G:$G, 'Operating cost &amp; Budget report'!$B:$B, P$5, 'Operating cost &amp; Budget report'!$J:$J, $C12)</f>
        <v>0</v>
      </c>
      <c r="Q12" s="16">
        <f>SUMIFS('Operating cost &amp; Budget report'!$G:$G, 'Operating cost &amp; Budget report'!$B:$B, Q$5, 'Operating cost &amp; Budget report'!$J:$J, $C12)</f>
        <v>0</v>
      </c>
      <c r="R12" s="16">
        <f>SUMIFS('Operating cost &amp; Budget report'!$G:$G, 'Operating cost &amp; Budget report'!$B:$B, R$5, 'Operating cost &amp; Budget report'!$J:$J, $C12)</f>
        <v>0</v>
      </c>
      <c r="S12" s="16">
        <f>SUMIFS('Operating cost &amp; Budget report'!$G:$G, 'Operating cost &amp; Budget report'!$B:$B, S$5, 'Operating cost &amp; Budget report'!$J:$J, $C12)</f>
        <v>0</v>
      </c>
      <c r="T12" s="16">
        <f>SUMIFS('Operating cost &amp; Budget report'!$G:$G, 'Operating cost &amp; Budget report'!$B:$B, T$5, 'Operating cost &amp; Budget report'!$J:$J, $C12)</f>
        <v>0</v>
      </c>
      <c r="U12" s="16">
        <f>SUMIFS('Operating cost &amp; Budget report'!$G:$G, 'Operating cost &amp; Budget report'!$B:$B, U$5, 'Operating cost &amp; Budget report'!$J:$J, $C12)</f>
        <v>0</v>
      </c>
      <c r="V12" s="16">
        <f>SUMIFS('Operating cost &amp; Budget report'!$G:$G, 'Operating cost &amp; Budget report'!$B:$B, V$5, 'Operating cost &amp; Budget report'!$J:$J, $C12)</f>
        <v>0</v>
      </c>
      <c r="W12" s="16">
        <f>SUMIFS('Operating cost &amp; Budget report'!$G:$G, 'Operating cost &amp; Budget report'!$B:$B, W$5, 'Operating cost &amp; Budget report'!$J:$J, $C12)</f>
        <v>0</v>
      </c>
      <c r="X12" s="16">
        <f>SUMIFS('Operating cost &amp; Budget report'!$G:$G, 'Operating cost &amp; Budget report'!$B:$B, X$5, 'Operating cost &amp; Budget report'!$J:$J, $C12)</f>
        <v>0</v>
      </c>
      <c r="Y12" s="16">
        <f>SUMIFS('Operating cost &amp; Budget report'!$G:$G, 'Operating cost &amp; Budget report'!$B:$B, Y$5, 'Operating cost &amp; Budget report'!$J:$J, $C12)</f>
        <v>0</v>
      </c>
      <c r="Z12" s="16">
        <f>SUMIFS('Operating cost &amp; Budget report'!$G:$G, 'Operating cost &amp; Budget report'!$B:$B, Z$5, 'Operating cost &amp; Budget report'!$J:$J, $C12)</f>
        <v>0</v>
      </c>
      <c r="AA12" s="16">
        <f>SUMIFS('Operating cost &amp; Budget report'!$G:$G, 'Operating cost &amp; Budget report'!$B:$B, AA$5, 'Operating cost &amp; Budget report'!$J:$J, $C12)</f>
        <v>0</v>
      </c>
      <c r="AB12" s="16">
        <f>SUMIFS('Operating cost &amp; Budget report'!$G:$G, 'Operating cost &amp; Budget report'!$B:$B, AB$5, 'Operating cost &amp; Budget report'!$J:$J, $C12)</f>
        <v>0</v>
      </c>
      <c r="AC12" s="16">
        <f>SUMIFS('Operating cost &amp; Budget report'!$G:$G, 'Operating cost &amp; Budget report'!$B:$B, AC$5, 'Operating cost &amp; Budget report'!$J:$J, $C12)</f>
        <v>0</v>
      </c>
      <c r="AD12" s="16">
        <f>SUMIFS('Operating cost &amp; Budget report'!$G:$G, 'Operating cost &amp; Budget report'!$B:$B, AD$5, 'Operating cost &amp; Budget report'!$J:$J, $C12)</f>
        <v>0</v>
      </c>
      <c r="AE12" s="16">
        <f>SUMIFS('Operating cost &amp; Budget report'!$G:$G, 'Operating cost &amp; Budget report'!$B:$B, AE$5, 'Operating cost &amp; Budget report'!$J:$J, $C12)</f>
        <v>0</v>
      </c>
      <c r="AF12" s="16">
        <f>SUMIFS('Operating cost &amp; Budget report'!$G:$G, 'Operating cost &amp; Budget report'!$B:$B, AF$5, 'Operating cost &amp; Budget report'!$J:$J, $C12)</f>
        <v>0</v>
      </c>
      <c r="AG12" s="16">
        <f>SUMIFS('Operating cost &amp; Budget report'!$G:$G, 'Operating cost &amp; Budget report'!$B:$B, AG$5, 'Operating cost &amp; Budget report'!$J:$J, $C12)</f>
        <v>0</v>
      </c>
      <c r="AH12" s="16">
        <f>SUMIFS('Operating cost &amp; Budget report'!$G:$G, 'Operating cost &amp; Budget report'!$B:$B, AH$5, 'Operating cost &amp; Budget report'!$J:$J, $C12)</f>
        <v>0</v>
      </c>
    </row>
    <row r="13">
      <c r="A13" s="14">
        <f t="shared" si="4"/>
        <v>6</v>
      </c>
      <c r="B13" s="15" t="s">
        <v>20</v>
      </c>
      <c r="C13" s="15" t="s">
        <v>21</v>
      </c>
      <c r="D13" s="16">
        <f>SUMIFS('Operating cost &amp; Budget report'!$G:$G, 'Operating cost &amp; Budget report'!$B:$B, D$5, 'Operating cost &amp; Budget report'!$J:$J, $C13)</f>
        <v>0</v>
      </c>
      <c r="E13" s="16">
        <f>SUMIFS('Operating cost &amp; Budget report'!$G:$G, 'Operating cost &amp; Budget report'!$B:$B, E$5, 'Operating cost &amp; Budget report'!$J:$J, $C13)</f>
        <v>0</v>
      </c>
      <c r="F13" s="16">
        <f>SUMIFS('Operating cost &amp; Budget report'!$G:$G, 'Operating cost &amp; Budget report'!$B:$B, F$5, 'Operating cost &amp; Budget report'!$J:$J, $C13)</f>
        <v>0</v>
      </c>
      <c r="G13" s="16">
        <f>SUMIFS('Operating cost &amp; Budget report'!$G:$G, 'Operating cost &amp; Budget report'!$B:$B, G$5, 'Operating cost &amp; Budget report'!$J:$J, $C13)</f>
        <v>0</v>
      </c>
      <c r="H13" s="16">
        <f>SUMIFS('Operating cost &amp; Budget report'!$G:$G, 'Operating cost &amp; Budget report'!$B:$B, H$5, 'Operating cost &amp; Budget report'!$J:$J, $C13)</f>
        <v>0</v>
      </c>
      <c r="I13" s="16">
        <f>SUMIFS('Operating cost &amp; Budget report'!$G:$G, 'Operating cost &amp; Budget report'!$B:$B, I$5, 'Operating cost &amp; Budget report'!$J:$J, $C13)</f>
        <v>0</v>
      </c>
      <c r="J13" s="16">
        <f>SUMIFS('Operating cost &amp; Budget report'!$G:$G, 'Operating cost &amp; Budget report'!$B:$B, J$5, 'Operating cost &amp; Budget report'!$J:$J, $C13)</f>
        <v>0</v>
      </c>
      <c r="K13" s="16">
        <f>SUMIFS('Operating cost &amp; Budget report'!$G:$G, 'Operating cost &amp; Budget report'!$B:$B, K$5, 'Operating cost &amp; Budget report'!$J:$J, $C13)</f>
        <v>0</v>
      </c>
      <c r="L13" s="16">
        <f>SUMIFS('Operating cost &amp; Budget report'!$G:$G, 'Operating cost &amp; Budget report'!$B:$B, L$5, 'Operating cost &amp; Budget report'!$J:$J, $C13)</f>
        <v>0</v>
      </c>
      <c r="M13" s="16">
        <f>SUMIFS('Operating cost &amp; Budget report'!$G:$G, 'Operating cost &amp; Budget report'!$B:$B, M$5, 'Operating cost &amp; Budget report'!$J:$J, $C13)</f>
        <v>0</v>
      </c>
      <c r="N13" s="16">
        <f>SUMIFS('Operating cost &amp; Budget report'!$G:$G, 'Operating cost &amp; Budget report'!$B:$B, N$5, 'Operating cost &amp; Budget report'!$J:$J, $C13)</f>
        <v>0</v>
      </c>
      <c r="O13" s="16">
        <f>SUMIFS('Operating cost &amp; Budget report'!$G:$G, 'Operating cost &amp; Budget report'!$B:$B, O$5, 'Operating cost &amp; Budget report'!$J:$J, $C13)</f>
        <v>0</v>
      </c>
      <c r="P13" s="16">
        <f>SUMIFS('Operating cost &amp; Budget report'!$G:$G, 'Operating cost &amp; Budget report'!$B:$B, P$5, 'Operating cost &amp; Budget report'!$J:$J, $C13)</f>
        <v>0</v>
      </c>
      <c r="Q13" s="16">
        <f>SUMIFS('Operating cost &amp; Budget report'!$G:$G, 'Operating cost &amp; Budget report'!$B:$B, Q$5, 'Operating cost &amp; Budget report'!$J:$J, $C13)</f>
        <v>0</v>
      </c>
      <c r="R13" s="16">
        <f>SUMIFS('Operating cost &amp; Budget report'!$G:$G, 'Operating cost &amp; Budget report'!$B:$B, R$5, 'Operating cost &amp; Budget report'!$J:$J, $C13)</f>
        <v>0</v>
      </c>
      <c r="S13" s="16">
        <f>SUMIFS('Operating cost &amp; Budget report'!$G:$G, 'Operating cost &amp; Budget report'!$B:$B, S$5, 'Operating cost &amp; Budget report'!$J:$J, $C13)</f>
        <v>0</v>
      </c>
      <c r="T13" s="16">
        <f>SUMIFS('Operating cost &amp; Budget report'!$G:$G, 'Operating cost &amp; Budget report'!$B:$B, T$5, 'Operating cost &amp; Budget report'!$J:$J, $C13)</f>
        <v>0</v>
      </c>
      <c r="U13" s="16">
        <f>SUMIFS('Operating cost &amp; Budget report'!$G:$G, 'Operating cost &amp; Budget report'!$B:$B, U$5, 'Operating cost &amp; Budget report'!$J:$J, $C13)</f>
        <v>0</v>
      </c>
      <c r="V13" s="16">
        <f>SUMIFS('Operating cost &amp; Budget report'!$G:$G, 'Operating cost &amp; Budget report'!$B:$B, V$5, 'Operating cost &amp; Budget report'!$J:$J, $C13)</f>
        <v>0</v>
      </c>
      <c r="W13" s="16">
        <f>SUMIFS('Operating cost &amp; Budget report'!$G:$G, 'Operating cost &amp; Budget report'!$B:$B, W$5, 'Operating cost &amp; Budget report'!$J:$J, $C13)</f>
        <v>0</v>
      </c>
      <c r="X13" s="16">
        <f>SUMIFS('Operating cost &amp; Budget report'!$G:$G, 'Operating cost &amp; Budget report'!$B:$B, X$5, 'Operating cost &amp; Budget report'!$J:$J, $C13)</f>
        <v>0</v>
      </c>
      <c r="Y13" s="16">
        <f>SUMIFS('Operating cost &amp; Budget report'!$G:$G, 'Operating cost &amp; Budget report'!$B:$B, Y$5, 'Operating cost &amp; Budget report'!$J:$J, $C13)</f>
        <v>0</v>
      </c>
      <c r="Z13" s="16">
        <f>SUMIFS('Operating cost &amp; Budget report'!$G:$G, 'Operating cost &amp; Budget report'!$B:$B, Z$5, 'Operating cost &amp; Budget report'!$J:$J, $C13)</f>
        <v>0</v>
      </c>
      <c r="AA13" s="16">
        <f>SUMIFS('Operating cost &amp; Budget report'!$G:$G, 'Operating cost &amp; Budget report'!$B:$B, AA$5, 'Operating cost &amp; Budget report'!$J:$J, $C13)</f>
        <v>0</v>
      </c>
      <c r="AB13" s="16">
        <f>SUMIFS('Operating cost &amp; Budget report'!$G:$G, 'Operating cost &amp; Budget report'!$B:$B, AB$5, 'Operating cost &amp; Budget report'!$J:$J, $C13)</f>
        <v>0</v>
      </c>
      <c r="AC13" s="16">
        <f>SUMIFS('Operating cost &amp; Budget report'!$G:$G, 'Operating cost &amp; Budget report'!$B:$B, AC$5, 'Operating cost &amp; Budget report'!$J:$J, $C13)</f>
        <v>0</v>
      </c>
      <c r="AD13" s="16">
        <f>SUMIFS('Operating cost &amp; Budget report'!$G:$G, 'Operating cost &amp; Budget report'!$B:$B, AD$5, 'Operating cost &amp; Budget report'!$J:$J, $C13)</f>
        <v>0</v>
      </c>
      <c r="AE13" s="16">
        <f>SUMIFS('Operating cost &amp; Budget report'!$G:$G, 'Operating cost &amp; Budget report'!$B:$B, AE$5, 'Operating cost &amp; Budget report'!$J:$J, $C13)</f>
        <v>0</v>
      </c>
      <c r="AF13" s="16">
        <f>SUMIFS('Operating cost &amp; Budget report'!$G:$G, 'Operating cost &amp; Budget report'!$B:$B, AF$5, 'Operating cost &amp; Budget report'!$J:$J, $C13)</f>
        <v>0</v>
      </c>
      <c r="AG13" s="16">
        <f>SUMIFS('Operating cost &amp; Budget report'!$G:$G, 'Operating cost &amp; Budget report'!$B:$B, AG$5, 'Operating cost &amp; Budget report'!$J:$J, $C13)</f>
        <v>0</v>
      </c>
      <c r="AH13" s="16">
        <f>SUMIFS('Operating cost &amp; Budget report'!$G:$G, 'Operating cost &amp; Budget report'!$B:$B, AH$5, 'Operating cost &amp; Budget report'!$J:$J, $C13)</f>
        <v>0</v>
      </c>
    </row>
    <row r="14">
      <c r="A14" s="11" t="s">
        <v>22</v>
      </c>
      <c r="B14" s="12" t="s">
        <v>23</v>
      </c>
      <c r="C14" s="11"/>
      <c r="D14" s="13">
        <f t="shared" ref="D14:O14" si="5">subtotal(9,D15:D50)</f>
        <v>112336</v>
      </c>
      <c r="E14" s="13">
        <f t="shared" si="5"/>
        <v>0</v>
      </c>
      <c r="F14" s="13">
        <f t="shared" si="5"/>
        <v>0</v>
      </c>
      <c r="G14" s="13">
        <f t="shared" si="5"/>
        <v>0</v>
      </c>
      <c r="H14" s="13">
        <f t="shared" si="5"/>
        <v>22000</v>
      </c>
      <c r="I14" s="13">
        <f t="shared" si="5"/>
        <v>105000</v>
      </c>
      <c r="J14" s="13">
        <f t="shared" si="5"/>
        <v>0</v>
      </c>
      <c r="K14" s="13">
        <f t="shared" si="5"/>
        <v>34000</v>
      </c>
      <c r="L14" s="13">
        <f t="shared" si="5"/>
        <v>0</v>
      </c>
      <c r="M14" s="13">
        <f t="shared" si="5"/>
        <v>181000</v>
      </c>
      <c r="N14" s="13">
        <f t="shared" si="5"/>
        <v>1000</v>
      </c>
      <c r="O14" s="13">
        <f t="shared" si="5"/>
        <v>45000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</row>
    <row r="15">
      <c r="A15" s="17">
        <v>1.0</v>
      </c>
      <c r="B15" s="18" t="s">
        <v>24</v>
      </c>
      <c r="C15" s="18" t="s">
        <v>25</v>
      </c>
      <c r="D15" s="19">
        <f>sumifs('Operating cost &amp; Budget report'!$H:$H,'Operating cost &amp; Budget report'!$D:$D,D$4,'Operating cost &amp; Budget report'!$J:$J,$C15)</f>
        <v>112000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>
      <c r="A16" s="17">
        <v>2.0</v>
      </c>
      <c r="B16" s="18" t="s">
        <v>26</v>
      </c>
      <c r="C16" s="17"/>
      <c r="D16" s="19">
        <f t="shared" ref="D16:O16" si="6">subtotal(9,D17:D24)</f>
        <v>0</v>
      </c>
      <c r="E16" s="19">
        <f t="shared" si="6"/>
        <v>0</v>
      </c>
      <c r="F16" s="19">
        <f t="shared" si="6"/>
        <v>0</v>
      </c>
      <c r="G16" s="19">
        <f t="shared" si="6"/>
        <v>0</v>
      </c>
      <c r="H16" s="19">
        <f t="shared" si="6"/>
        <v>0</v>
      </c>
      <c r="I16" s="19">
        <f t="shared" si="6"/>
        <v>0</v>
      </c>
      <c r="J16" s="19">
        <f t="shared" si="6"/>
        <v>0</v>
      </c>
      <c r="K16" s="19">
        <f t="shared" si="6"/>
        <v>0</v>
      </c>
      <c r="L16" s="19">
        <f t="shared" si="6"/>
        <v>0</v>
      </c>
      <c r="M16" s="19">
        <f t="shared" si="6"/>
        <v>179000</v>
      </c>
      <c r="N16" s="19">
        <f t="shared" si="6"/>
        <v>0</v>
      </c>
      <c r="O16" s="19">
        <f t="shared" si="6"/>
        <v>0</v>
      </c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>
      <c r="A17" s="14">
        <v>2.1</v>
      </c>
      <c r="B17" s="15" t="s">
        <v>27</v>
      </c>
      <c r="C17" s="14" t="s">
        <v>28</v>
      </c>
      <c r="D17" s="16">
        <f>SUMIFS('Operating cost &amp; Budget report'!$H:$H, 'Operating cost &amp; Budget report'!$B:$B, D$5, 'Operating cost &amp; Budget report'!$J:$J, $C17)</f>
        <v>0</v>
      </c>
      <c r="E17" s="16">
        <f>SUMIFS('Operating cost &amp; Budget report'!$H:$H, 'Operating cost &amp; Budget report'!$B:$B, E$5, 'Operating cost &amp; Budget report'!$J:$J, $C17)</f>
        <v>0</v>
      </c>
      <c r="F17" s="16">
        <f>SUMIFS('Operating cost &amp; Budget report'!$H:$H, 'Operating cost &amp; Budget report'!$B:$B, F$5, 'Operating cost &amp; Budget report'!$J:$J, $C17)</f>
        <v>0</v>
      </c>
      <c r="G17" s="16">
        <f>SUMIFS('Operating cost &amp; Budget report'!$H:$H, 'Operating cost &amp; Budget report'!$B:$B, G$5, 'Operating cost &amp; Budget report'!$J:$J, $C17)</f>
        <v>0</v>
      </c>
      <c r="H17" s="16">
        <f>SUMIFS('Operating cost &amp; Budget report'!$H:$H, 'Operating cost &amp; Budget report'!$B:$B, H$5, 'Operating cost &amp; Budget report'!$J:$J, $C17)</f>
        <v>0</v>
      </c>
      <c r="I17" s="16">
        <f>SUMIFS('Operating cost &amp; Budget report'!$H:$H, 'Operating cost &amp; Budget report'!$B:$B, I$5, 'Operating cost &amp; Budget report'!$J:$J, $C17)</f>
        <v>0</v>
      </c>
      <c r="J17" s="16">
        <f>SUMIFS('Operating cost &amp; Budget report'!$H:$H, 'Operating cost &amp; Budget report'!$B:$B, J$5, 'Operating cost &amp; Budget report'!$J:$J, $C17)</f>
        <v>0</v>
      </c>
      <c r="K17" s="16">
        <f>SUMIFS('Operating cost &amp; Budget report'!$H:$H, 'Operating cost &amp; Budget report'!$B:$B, K$5, 'Operating cost &amp; Budget report'!$J:$J, $C17)</f>
        <v>0</v>
      </c>
      <c r="L17" s="16">
        <f>SUMIFS('Operating cost &amp; Budget report'!$H:$H, 'Operating cost &amp; Budget report'!$B:$B, L$5, 'Operating cost &amp; Budget report'!$J:$J, $C17)</f>
        <v>0</v>
      </c>
      <c r="M17" s="16">
        <f>SUMIFS('Operating cost &amp; Budget report'!$H:$H, 'Operating cost &amp; Budget report'!$B:$B, M$5, 'Operating cost &amp; Budget report'!$J:$J, $C17)</f>
        <v>67000</v>
      </c>
      <c r="N17" s="16">
        <f>SUMIFS('Operating cost &amp; Budget report'!$H:$H, 'Operating cost &amp; Budget report'!$B:$B, N$5, 'Operating cost &amp; Budget report'!$J:$J, $C17)</f>
        <v>0</v>
      </c>
      <c r="O17" s="16">
        <f>SUMIFS('Operating cost &amp; Budget report'!$H:$H, 'Operating cost &amp; Budget report'!$B:$B, O$5, 'Operating cost &amp; Budget report'!$J:$J, $C17)</f>
        <v>0</v>
      </c>
      <c r="P17" s="16">
        <f>SUMIFS('Operating cost &amp; Budget report'!$H:$H, 'Operating cost &amp; Budget report'!$B:$B, P$5, 'Operating cost &amp; Budget report'!$J:$J, $C17)</f>
        <v>0</v>
      </c>
      <c r="Q17" s="16">
        <f>SUMIFS('Operating cost &amp; Budget report'!$H:$H, 'Operating cost &amp; Budget report'!$B:$B, Q$5, 'Operating cost &amp; Budget report'!$J:$J, $C17)</f>
        <v>0</v>
      </c>
      <c r="R17" s="16">
        <f>SUMIFS('Operating cost &amp; Budget report'!$H:$H, 'Operating cost &amp; Budget report'!$B:$B, R$5, 'Operating cost &amp; Budget report'!$J:$J, $C17)</f>
        <v>0</v>
      </c>
      <c r="S17" s="16">
        <f>SUMIFS('Operating cost &amp; Budget report'!$H:$H, 'Operating cost &amp; Budget report'!$B:$B, S$5, 'Operating cost &amp; Budget report'!$J:$J, $C17)</f>
        <v>0</v>
      </c>
      <c r="T17" s="16">
        <f>SUMIFS('Operating cost &amp; Budget report'!$H:$H, 'Operating cost &amp; Budget report'!$B:$B, T$5, 'Operating cost &amp; Budget report'!$J:$J, $C17)</f>
        <v>0</v>
      </c>
      <c r="U17" s="16">
        <f>SUMIFS('Operating cost &amp; Budget report'!$H:$H, 'Operating cost &amp; Budget report'!$B:$B, U$5, 'Operating cost &amp; Budget report'!$J:$J, $C17)</f>
        <v>0</v>
      </c>
      <c r="V17" s="16">
        <f>SUMIFS('Operating cost &amp; Budget report'!$H:$H, 'Operating cost &amp; Budget report'!$B:$B, V$5, 'Operating cost &amp; Budget report'!$J:$J, $C17)</f>
        <v>0</v>
      </c>
      <c r="W17" s="16">
        <f>SUMIFS('Operating cost &amp; Budget report'!$H:$H, 'Operating cost &amp; Budget report'!$B:$B, W$5, 'Operating cost &amp; Budget report'!$J:$J, $C17)</f>
        <v>0</v>
      </c>
      <c r="X17" s="16">
        <f>SUMIFS('Operating cost &amp; Budget report'!$H:$H, 'Operating cost &amp; Budget report'!$B:$B, X$5, 'Operating cost &amp; Budget report'!$J:$J, $C17)</f>
        <v>0</v>
      </c>
      <c r="Y17" s="16">
        <f>SUMIFS('Operating cost &amp; Budget report'!$H:$H, 'Operating cost &amp; Budget report'!$B:$B, Y$5, 'Operating cost &amp; Budget report'!$J:$J, $C17)</f>
        <v>0</v>
      </c>
      <c r="Z17" s="16">
        <f>SUMIFS('Operating cost &amp; Budget report'!$H:$H, 'Operating cost &amp; Budget report'!$B:$B, Z$5, 'Operating cost &amp; Budget report'!$J:$J, $C17)</f>
        <v>0</v>
      </c>
      <c r="AA17" s="16">
        <f>SUMIFS('Operating cost &amp; Budget report'!$H:$H, 'Operating cost &amp; Budget report'!$B:$B, AA$5, 'Operating cost &amp; Budget report'!$J:$J, $C17)</f>
        <v>0</v>
      </c>
      <c r="AB17" s="16">
        <f>SUMIFS('Operating cost &amp; Budget report'!$H:$H, 'Operating cost &amp; Budget report'!$B:$B, AB$5, 'Operating cost &amp; Budget report'!$J:$J, $C17)</f>
        <v>0</v>
      </c>
      <c r="AC17" s="16">
        <f>SUMIFS('Operating cost &amp; Budget report'!$H:$H, 'Operating cost &amp; Budget report'!$B:$B, AC$5, 'Operating cost &amp; Budget report'!$J:$J, $C17)</f>
        <v>0</v>
      </c>
      <c r="AD17" s="16">
        <f>SUMIFS('Operating cost &amp; Budget report'!$H:$H, 'Operating cost &amp; Budget report'!$B:$B, AD$5, 'Operating cost &amp; Budget report'!$J:$J, $C17)</f>
        <v>0</v>
      </c>
      <c r="AE17" s="16">
        <f>SUMIFS('Operating cost &amp; Budget report'!$H:$H, 'Operating cost &amp; Budget report'!$B:$B, AE$5, 'Operating cost &amp; Budget report'!$J:$J, $C17)</f>
        <v>0</v>
      </c>
      <c r="AF17" s="16">
        <f>SUMIFS('Operating cost &amp; Budget report'!$H:$H, 'Operating cost &amp; Budget report'!$B:$B, AF$5, 'Operating cost &amp; Budget report'!$J:$J, $C17)</f>
        <v>0</v>
      </c>
      <c r="AG17" s="16">
        <f>SUMIFS('Operating cost &amp; Budget report'!$H:$H, 'Operating cost &amp; Budget report'!$B:$B, AG$5, 'Operating cost &amp; Budget report'!$J:$J, $C17)</f>
        <v>0</v>
      </c>
      <c r="AH17" s="16">
        <f>SUMIFS('Operating cost &amp; Budget report'!$H:$H, 'Operating cost &amp; Budget report'!$B:$B, AH$5, 'Operating cost &amp; Budget report'!$J:$J, $C17)</f>
        <v>0</v>
      </c>
    </row>
    <row r="18">
      <c r="A18" s="14">
        <f t="shared" ref="A18:A24" si="7">A17+0.1</f>
        <v>2.2</v>
      </c>
      <c r="B18" s="15" t="s">
        <v>29</v>
      </c>
      <c r="C18" s="14" t="s">
        <v>30</v>
      </c>
      <c r="D18" s="16">
        <f>SUMIFS('Operating cost &amp; Budget report'!$H:$H, 'Operating cost &amp; Budget report'!$B:$B, D$5, 'Operating cost &amp; Budget report'!$J:$J, $C18)</f>
        <v>0</v>
      </c>
      <c r="E18" s="16">
        <f>SUMIFS('Operating cost &amp; Budget report'!$H:$H, 'Operating cost &amp; Budget report'!$B:$B, E$5, 'Operating cost &amp; Budget report'!$J:$J, $C18)</f>
        <v>0</v>
      </c>
      <c r="F18" s="16">
        <f>SUMIFS('Operating cost &amp; Budget report'!$H:$H, 'Operating cost &amp; Budget report'!$B:$B, F$5, 'Operating cost &amp; Budget report'!$J:$J, $C18)</f>
        <v>0</v>
      </c>
      <c r="G18" s="16">
        <f>SUMIFS('Operating cost &amp; Budget report'!$H:$H, 'Operating cost &amp; Budget report'!$B:$B, G$5, 'Operating cost &amp; Budget report'!$J:$J, $C18)</f>
        <v>0</v>
      </c>
      <c r="H18" s="16">
        <f>SUMIFS('Operating cost &amp; Budget report'!$H:$H, 'Operating cost &amp; Budget report'!$B:$B, H$5, 'Operating cost &amp; Budget report'!$J:$J, $C18)</f>
        <v>0</v>
      </c>
      <c r="I18" s="16">
        <f>SUMIFS('Operating cost &amp; Budget report'!$H:$H, 'Operating cost &amp; Budget report'!$B:$B, I$5, 'Operating cost &amp; Budget report'!$J:$J, $C18)</f>
        <v>0</v>
      </c>
      <c r="J18" s="16">
        <f>SUMIFS('Operating cost &amp; Budget report'!$H:$H, 'Operating cost &amp; Budget report'!$B:$B, J$5, 'Operating cost &amp; Budget report'!$J:$J, $C18)</f>
        <v>0</v>
      </c>
      <c r="K18" s="16">
        <f>SUMIFS('Operating cost &amp; Budget report'!$H:$H, 'Operating cost &amp; Budget report'!$B:$B, K$5, 'Operating cost &amp; Budget report'!$J:$J, $C18)</f>
        <v>0</v>
      </c>
      <c r="L18" s="16">
        <f>SUMIFS('Operating cost &amp; Budget report'!$H:$H, 'Operating cost &amp; Budget report'!$B:$B, L$5, 'Operating cost &amp; Budget report'!$J:$J, $C18)</f>
        <v>0</v>
      </c>
      <c r="M18" s="16">
        <f>SUMIFS('Operating cost &amp; Budget report'!$H:$H, 'Operating cost &amp; Budget report'!$B:$B, M$5, 'Operating cost &amp; Budget report'!$J:$J, $C18)</f>
        <v>23000</v>
      </c>
      <c r="N18" s="16">
        <f>SUMIFS('Operating cost &amp; Budget report'!$H:$H, 'Operating cost &amp; Budget report'!$B:$B, N$5, 'Operating cost &amp; Budget report'!$J:$J, $C18)</f>
        <v>0</v>
      </c>
      <c r="O18" s="16">
        <f>SUMIFS('Operating cost &amp; Budget report'!$H:$H, 'Operating cost &amp; Budget report'!$B:$B, O$5, 'Operating cost &amp; Budget report'!$J:$J, $C18)</f>
        <v>0</v>
      </c>
      <c r="P18" s="16">
        <f>SUMIFS('Operating cost &amp; Budget report'!$H:$H, 'Operating cost &amp; Budget report'!$B:$B, P$5, 'Operating cost &amp; Budget report'!$J:$J, $C18)</f>
        <v>0</v>
      </c>
      <c r="Q18" s="16">
        <f>SUMIFS('Operating cost &amp; Budget report'!$H:$H, 'Operating cost &amp; Budget report'!$B:$B, Q$5, 'Operating cost &amp; Budget report'!$J:$J, $C18)</f>
        <v>0</v>
      </c>
      <c r="R18" s="16">
        <f>SUMIFS('Operating cost &amp; Budget report'!$H:$H, 'Operating cost &amp; Budget report'!$B:$B, R$5, 'Operating cost &amp; Budget report'!$J:$J, $C18)</f>
        <v>0</v>
      </c>
      <c r="S18" s="16">
        <f>SUMIFS('Operating cost &amp; Budget report'!$H:$H, 'Operating cost &amp; Budget report'!$B:$B, S$5, 'Operating cost &amp; Budget report'!$J:$J, $C18)</f>
        <v>0</v>
      </c>
      <c r="T18" s="16">
        <f>SUMIFS('Operating cost &amp; Budget report'!$H:$H, 'Operating cost &amp; Budget report'!$B:$B, T$5, 'Operating cost &amp; Budget report'!$J:$J, $C18)</f>
        <v>0</v>
      </c>
      <c r="U18" s="16">
        <f>SUMIFS('Operating cost &amp; Budget report'!$H:$H, 'Operating cost &amp; Budget report'!$B:$B, U$5, 'Operating cost &amp; Budget report'!$J:$J, $C18)</f>
        <v>0</v>
      </c>
      <c r="V18" s="16">
        <f>SUMIFS('Operating cost &amp; Budget report'!$H:$H, 'Operating cost &amp; Budget report'!$B:$B, V$5, 'Operating cost &amp; Budget report'!$J:$J, $C18)</f>
        <v>0</v>
      </c>
      <c r="W18" s="16">
        <f>SUMIFS('Operating cost &amp; Budget report'!$H:$H, 'Operating cost &amp; Budget report'!$B:$B, W$5, 'Operating cost &amp; Budget report'!$J:$J, $C18)</f>
        <v>0</v>
      </c>
      <c r="X18" s="16">
        <f>SUMIFS('Operating cost &amp; Budget report'!$H:$H, 'Operating cost &amp; Budget report'!$B:$B, X$5, 'Operating cost &amp; Budget report'!$J:$J, $C18)</f>
        <v>0</v>
      </c>
      <c r="Y18" s="16">
        <f>SUMIFS('Operating cost &amp; Budget report'!$H:$H, 'Operating cost &amp; Budget report'!$B:$B, Y$5, 'Operating cost &amp; Budget report'!$J:$J, $C18)</f>
        <v>0</v>
      </c>
      <c r="Z18" s="16">
        <f>SUMIFS('Operating cost &amp; Budget report'!$H:$H, 'Operating cost &amp; Budget report'!$B:$B, Z$5, 'Operating cost &amp; Budget report'!$J:$J, $C18)</f>
        <v>0</v>
      </c>
      <c r="AA18" s="16">
        <f>SUMIFS('Operating cost &amp; Budget report'!$H:$H, 'Operating cost &amp; Budget report'!$B:$B, AA$5, 'Operating cost &amp; Budget report'!$J:$J, $C18)</f>
        <v>0</v>
      </c>
      <c r="AB18" s="16">
        <f>SUMIFS('Operating cost &amp; Budget report'!$H:$H, 'Operating cost &amp; Budget report'!$B:$B, AB$5, 'Operating cost &amp; Budget report'!$J:$J, $C18)</f>
        <v>0</v>
      </c>
      <c r="AC18" s="16">
        <f>SUMIFS('Operating cost &amp; Budget report'!$H:$H, 'Operating cost &amp; Budget report'!$B:$B, AC$5, 'Operating cost &amp; Budget report'!$J:$J, $C18)</f>
        <v>0</v>
      </c>
      <c r="AD18" s="16">
        <f>SUMIFS('Operating cost &amp; Budget report'!$H:$H, 'Operating cost &amp; Budget report'!$B:$B, AD$5, 'Operating cost &amp; Budget report'!$J:$J, $C18)</f>
        <v>0</v>
      </c>
      <c r="AE18" s="16">
        <f>SUMIFS('Operating cost &amp; Budget report'!$H:$H, 'Operating cost &amp; Budget report'!$B:$B, AE$5, 'Operating cost &amp; Budget report'!$J:$J, $C18)</f>
        <v>0</v>
      </c>
      <c r="AF18" s="16">
        <f>SUMIFS('Operating cost &amp; Budget report'!$H:$H, 'Operating cost &amp; Budget report'!$B:$B, AF$5, 'Operating cost &amp; Budget report'!$J:$J, $C18)</f>
        <v>0</v>
      </c>
      <c r="AG18" s="16">
        <f>SUMIFS('Operating cost &amp; Budget report'!$H:$H, 'Operating cost &amp; Budget report'!$B:$B, AG$5, 'Operating cost &amp; Budget report'!$J:$J, $C18)</f>
        <v>0</v>
      </c>
      <c r="AH18" s="16">
        <f>SUMIFS('Operating cost &amp; Budget report'!$H:$H, 'Operating cost &amp; Budget report'!$B:$B, AH$5, 'Operating cost &amp; Budget report'!$J:$J, $C18)</f>
        <v>0</v>
      </c>
    </row>
    <row r="19">
      <c r="A19" s="14">
        <f t="shared" si="7"/>
        <v>2.3</v>
      </c>
      <c r="B19" s="15" t="s">
        <v>31</v>
      </c>
      <c r="C19" s="14" t="s">
        <v>32</v>
      </c>
      <c r="D19" s="16">
        <f>SUMIFS('Operating cost &amp; Budget report'!$H:$H, 'Operating cost &amp; Budget report'!$B:$B, D$5, 'Operating cost &amp; Budget report'!$J:$J, $C19)</f>
        <v>0</v>
      </c>
      <c r="E19" s="16">
        <f>SUMIFS('Operating cost &amp; Budget report'!$H:$H, 'Operating cost &amp; Budget report'!$B:$B, E$5, 'Operating cost &amp; Budget report'!$J:$J, $C19)</f>
        <v>0</v>
      </c>
      <c r="F19" s="16">
        <f>SUMIFS('Operating cost &amp; Budget report'!$H:$H, 'Operating cost &amp; Budget report'!$B:$B, F$5, 'Operating cost &amp; Budget report'!$J:$J, $C19)</f>
        <v>0</v>
      </c>
      <c r="G19" s="16">
        <f>SUMIFS('Operating cost &amp; Budget report'!$H:$H, 'Operating cost &amp; Budget report'!$B:$B, G$5, 'Operating cost &amp; Budget report'!$J:$J, $C19)</f>
        <v>0</v>
      </c>
      <c r="H19" s="16">
        <f>SUMIFS('Operating cost &amp; Budget report'!$H:$H, 'Operating cost &amp; Budget report'!$B:$B, H$5, 'Operating cost &amp; Budget report'!$J:$J, $C19)</f>
        <v>0</v>
      </c>
      <c r="I19" s="16">
        <f>SUMIFS('Operating cost &amp; Budget report'!$H:$H, 'Operating cost &amp; Budget report'!$B:$B, I$5, 'Operating cost &amp; Budget report'!$J:$J, $C19)</f>
        <v>0</v>
      </c>
      <c r="J19" s="16">
        <f>SUMIFS('Operating cost &amp; Budget report'!$H:$H, 'Operating cost &amp; Budget report'!$B:$B, J$5, 'Operating cost &amp; Budget report'!$J:$J, $C19)</f>
        <v>0</v>
      </c>
      <c r="K19" s="16">
        <f>SUMIFS('Operating cost &amp; Budget report'!$H:$H, 'Operating cost &amp; Budget report'!$B:$B, K$5, 'Operating cost &amp; Budget report'!$J:$J, $C19)</f>
        <v>0</v>
      </c>
      <c r="L19" s="16">
        <f>SUMIFS('Operating cost &amp; Budget report'!$H:$H, 'Operating cost &amp; Budget report'!$B:$B, L$5, 'Operating cost &amp; Budget report'!$J:$J, $C19)</f>
        <v>0</v>
      </c>
      <c r="M19" s="16">
        <f>SUMIFS('Operating cost &amp; Budget report'!$H:$H, 'Operating cost &amp; Budget report'!$B:$B, M$5, 'Operating cost &amp; Budget report'!$J:$J, $C19)</f>
        <v>0</v>
      </c>
      <c r="N19" s="16">
        <f>SUMIFS('Operating cost &amp; Budget report'!$H:$H, 'Operating cost &amp; Budget report'!$B:$B, N$5, 'Operating cost &amp; Budget report'!$J:$J, $C19)</f>
        <v>0</v>
      </c>
      <c r="O19" s="16">
        <f>SUMIFS('Operating cost &amp; Budget report'!$H:$H, 'Operating cost &amp; Budget report'!$B:$B, O$5, 'Operating cost &amp; Budget report'!$J:$J, $C19)</f>
        <v>0</v>
      </c>
      <c r="P19" s="16">
        <f>SUMIFS('Operating cost &amp; Budget report'!$H:$H, 'Operating cost &amp; Budget report'!$B:$B, P$5, 'Operating cost &amp; Budget report'!$J:$J, $C19)</f>
        <v>0</v>
      </c>
      <c r="Q19" s="16">
        <f>SUMIFS('Operating cost &amp; Budget report'!$H:$H, 'Operating cost &amp; Budget report'!$B:$B, Q$5, 'Operating cost &amp; Budget report'!$J:$J, $C19)</f>
        <v>0</v>
      </c>
      <c r="R19" s="16">
        <f>SUMIFS('Operating cost &amp; Budget report'!$H:$H, 'Operating cost &amp; Budget report'!$B:$B, R$5, 'Operating cost &amp; Budget report'!$J:$J, $C19)</f>
        <v>0</v>
      </c>
      <c r="S19" s="16">
        <f>SUMIFS('Operating cost &amp; Budget report'!$H:$H, 'Operating cost &amp; Budget report'!$B:$B, S$5, 'Operating cost &amp; Budget report'!$J:$J, $C19)</f>
        <v>0</v>
      </c>
      <c r="T19" s="16">
        <f>SUMIFS('Operating cost &amp; Budget report'!$H:$H, 'Operating cost &amp; Budget report'!$B:$B, T$5, 'Operating cost &amp; Budget report'!$J:$J, $C19)</f>
        <v>0</v>
      </c>
      <c r="U19" s="16">
        <f>SUMIFS('Operating cost &amp; Budget report'!$H:$H, 'Operating cost &amp; Budget report'!$B:$B, U$5, 'Operating cost &amp; Budget report'!$J:$J, $C19)</f>
        <v>0</v>
      </c>
      <c r="V19" s="16">
        <f>SUMIFS('Operating cost &amp; Budget report'!$H:$H, 'Operating cost &amp; Budget report'!$B:$B, V$5, 'Operating cost &amp; Budget report'!$J:$J, $C19)</f>
        <v>0</v>
      </c>
      <c r="W19" s="16">
        <f>SUMIFS('Operating cost &amp; Budget report'!$H:$H, 'Operating cost &amp; Budget report'!$B:$B, W$5, 'Operating cost &amp; Budget report'!$J:$J, $C19)</f>
        <v>0</v>
      </c>
      <c r="X19" s="16">
        <f>SUMIFS('Operating cost &amp; Budget report'!$H:$H, 'Operating cost &amp; Budget report'!$B:$B, X$5, 'Operating cost &amp; Budget report'!$J:$J, $C19)</f>
        <v>0</v>
      </c>
      <c r="Y19" s="16">
        <f>SUMIFS('Operating cost &amp; Budget report'!$H:$H, 'Operating cost &amp; Budget report'!$B:$B, Y$5, 'Operating cost &amp; Budget report'!$J:$J, $C19)</f>
        <v>0</v>
      </c>
      <c r="Z19" s="16">
        <f>SUMIFS('Operating cost &amp; Budget report'!$H:$H, 'Operating cost &amp; Budget report'!$B:$B, Z$5, 'Operating cost &amp; Budget report'!$J:$J, $C19)</f>
        <v>0</v>
      </c>
      <c r="AA19" s="16">
        <f>SUMIFS('Operating cost &amp; Budget report'!$H:$H, 'Operating cost &amp; Budget report'!$B:$B, AA$5, 'Operating cost &amp; Budget report'!$J:$J, $C19)</f>
        <v>0</v>
      </c>
      <c r="AB19" s="16">
        <f>SUMIFS('Operating cost &amp; Budget report'!$H:$H, 'Operating cost &amp; Budget report'!$B:$B, AB$5, 'Operating cost &amp; Budget report'!$J:$J, $C19)</f>
        <v>0</v>
      </c>
      <c r="AC19" s="16">
        <f>SUMIFS('Operating cost &amp; Budget report'!$H:$H, 'Operating cost &amp; Budget report'!$B:$B, AC$5, 'Operating cost &amp; Budget report'!$J:$J, $C19)</f>
        <v>0</v>
      </c>
      <c r="AD19" s="16">
        <f>SUMIFS('Operating cost &amp; Budget report'!$H:$H, 'Operating cost &amp; Budget report'!$B:$B, AD$5, 'Operating cost &amp; Budget report'!$J:$J, $C19)</f>
        <v>0</v>
      </c>
      <c r="AE19" s="16">
        <f>SUMIFS('Operating cost &amp; Budget report'!$H:$H, 'Operating cost &amp; Budget report'!$B:$B, AE$5, 'Operating cost &amp; Budget report'!$J:$J, $C19)</f>
        <v>0</v>
      </c>
      <c r="AF19" s="16">
        <f>SUMIFS('Operating cost &amp; Budget report'!$H:$H, 'Operating cost &amp; Budget report'!$B:$B, AF$5, 'Operating cost &amp; Budget report'!$J:$J, $C19)</f>
        <v>0</v>
      </c>
      <c r="AG19" s="16">
        <f>SUMIFS('Operating cost &amp; Budget report'!$H:$H, 'Operating cost &amp; Budget report'!$B:$B, AG$5, 'Operating cost &amp; Budget report'!$J:$J, $C19)</f>
        <v>0</v>
      </c>
      <c r="AH19" s="16">
        <f>SUMIFS('Operating cost &amp; Budget report'!$H:$H, 'Operating cost &amp; Budget report'!$B:$B, AH$5, 'Operating cost &amp; Budget report'!$J:$J, $C19)</f>
        <v>0</v>
      </c>
    </row>
    <row r="20">
      <c r="A20" s="14">
        <f t="shared" si="7"/>
        <v>2.4</v>
      </c>
      <c r="B20" s="15" t="s">
        <v>33</v>
      </c>
      <c r="C20" s="14" t="s">
        <v>34</v>
      </c>
      <c r="D20" s="16">
        <f>SUMIFS('Operating cost &amp; Budget report'!$H:$H, 'Operating cost &amp; Budget report'!$B:$B, D$5, 'Operating cost &amp; Budget report'!$J:$J, $C20)</f>
        <v>0</v>
      </c>
      <c r="E20" s="16">
        <f>SUMIFS('Operating cost &amp; Budget report'!$H:$H, 'Operating cost &amp; Budget report'!$B:$B, E$5, 'Operating cost &amp; Budget report'!$J:$J, $C20)</f>
        <v>0</v>
      </c>
      <c r="F20" s="16">
        <f>SUMIFS('Operating cost &amp; Budget report'!$H:$H, 'Operating cost &amp; Budget report'!$B:$B, F$5, 'Operating cost &amp; Budget report'!$J:$J, $C20)</f>
        <v>0</v>
      </c>
      <c r="G20" s="16">
        <f>SUMIFS('Operating cost &amp; Budget report'!$H:$H, 'Operating cost &amp; Budget report'!$B:$B, G$5, 'Operating cost &amp; Budget report'!$J:$J, $C20)</f>
        <v>0</v>
      </c>
      <c r="H20" s="16">
        <f>SUMIFS('Operating cost &amp; Budget report'!$H:$H, 'Operating cost &amp; Budget report'!$B:$B, H$5, 'Operating cost &amp; Budget report'!$J:$J, $C20)</f>
        <v>0</v>
      </c>
      <c r="I20" s="16">
        <f>SUMIFS('Operating cost &amp; Budget report'!$H:$H, 'Operating cost &amp; Budget report'!$B:$B, I$5, 'Operating cost &amp; Budget report'!$J:$J, $C20)</f>
        <v>0</v>
      </c>
      <c r="J20" s="16">
        <f>SUMIFS('Operating cost &amp; Budget report'!$H:$H, 'Operating cost &amp; Budget report'!$B:$B, J$5, 'Operating cost &amp; Budget report'!$J:$J, $C20)</f>
        <v>0</v>
      </c>
      <c r="K20" s="16">
        <f>SUMIFS('Operating cost &amp; Budget report'!$H:$H, 'Operating cost &amp; Budget report'!$B:$B, K$5, 'Operating cost &amp; Budget report'!$J:$J, $C20)</f>
        <v>0</v>
      </c>
      <c r="L20" s="16">
        <f>SUMIFS('Operating cost &amp; Budget report'!$H:$H, 'Operating cost &amp; Budget report'!$B:$B, L$5, 'Operating cost &amp; Budget report'!$J:$J, $C20)</f>
        <v>0</v>
      </c>
      <c r="M20" s="16">
        <f>SUMIFS('Operating cost &amp; Budget report'!$H:$H, 'Operating cost &amp; Budget report'!$B:$B, M$5, 'Operating cost &amp; Budget report'!$J:$J, $C20)</f>
        <v>0</v>
      </c>
      <c r="N20" s="16">
        <f>SUMIFS('Operating cost &amp; Budget report'!$H:$H, 'Operating cost &amp; Budget report'!$B:$B, N$5, 'Operating cost &amp; Budget report'!$J:$J, $C20)</f>
        <v>0</v>
      </c>
      <c r="O20" s="16">
        <f>SUMIFS('Operating cost &amp; Budget report'!$H:$H, 'Operating cost &amp; Budget report'!$B:$B, O$5, 'Operating cost &amp; Budget report'!$J:$J, $C20)</f>
        <v>0</v>
      </c>
      <c r="P20" s="16">
        <f>SUMIFS('Operating cost &amp; Budget report'!$H:$H, 'Operating cost &amp; Budget report'!$B:$B, P$5, 'Operating cost &amp; Budget report'!$J:$J, $C20)</f>
        <v>0</v>
      </c>
      <c r="Q20" s="16">
        <f>SUMIFS('Operating cost &amp; Budget report'!$H:$H, 'Operating cost &amp; Budget report'!$B:$B, Q$5, 'Operating cost &amp; Budget report'!$J:$J, $C20)</f>
        <v>0</v>
      </c>
      <c r="R20" s="16">
        <f>SUMIFS('Operating cost &amp; Budget report'!$H:$H, 'Operating cost &amp; Budget report'!$B:$B, R$5, 'Operating cost &amp; Budget report'!$J:$J, $C20)</f>
        <v>0</v>
      </c>
      <c r="S20" s="16">
        <f>SUMIFS('Operating cost &amp; Budget report'!$H:$H, 'Operating cost &amp; Budget report'!$B:$B, S$5, 'Operating cost &amp; Budget report'!$J:$J, $C20)</f>
        <v>0</v>
      </c>
      <c r="T20" s="16">
        <f>SUMIFS('Operating cost &amp; Budget report'!$H:$H, 'Operating cost &amp; Budget report'!$B:$B, T$5, 'Operating cost &amp; Budget report'!$J:$J, $C20)</f>
        <v>0</v>
      </c>
      <c r="U20" s="16">
        <f>SUMIFS('Operating cost &amp; Budget report'!$H:$H, 'Operating cost &amp; Budget report'!$B:$B, U$5, 'Operating cost &amp; Budget report'!$J:$J, $C20)</f>
        <v>0</v>
      </c>
      <c r="V20" s="16">
        <f>SUMIFS('Operating cost &amp; Budget report'!$H:$H, 'Operating cost &amp; Budget report'!$B:$B, V$5, 'Operating cost &amp; Budget report'!$J:$J, $C20)</f>
        <v>0</v>
      </c>
      <c r="W20" s="16">
        <f>SUMIFS('Operating cost &amp; Budget report'!$H:$H, 'Operating cost &amp; Budget report'!$B:$B, W$5, 'Operating cost &amp; Budget report'!$J:$J, $C20)</f>
        <v>0</v>
      </c>
      <c r="X20" s="16">
        <f>SUMIFS('Operating cost &amp; Budget report'!$H:$H, 'Operating cost &amp; Budget report'!$B:$B, X$5, 'Operating cost &amp; Budget report'!$J:$J, $C20)</f>
        <v>0</v>
      </c>
      <c r="Y20" s="16">
        <f>SUMIFS('Operating cost &amp; Budget report'!$H:$H, 'Operating cost &amp; Budget report'!$B:$B, Y$5, 'Operating cost &amp; Budget report'!$J:$J, $C20)</f>
        <v>0</v>
      </c>
      <c r="Z20" s="16">
        <f>SUMIFS('Operating cost &amp; Budget report'!$H:$H, 'Operating cost &amp; Budget report'!$B:$B, Z$5, 'Operating cost &amp; Budget report'!$J:$J, $C20)</f>
        <v>0</v>
      </c>
      <c r="AA20" s="16">
        <f>SUMIFS('Operating cost &amp; Budget report'!$H:$H, 'Operating cost &amp; Budget report'!$B:$B, AA$5, 'Operating cost &amp; Budget report'!$J:$J, $C20)</f>
        <v>0</v>
      </c>
      <c r="AB20" s="16">
        <f>SUMIFS('Operating cost &amp; Budget report'!$H:$H, 'Operating cost &amp; Budget report'!$B:$B, AB$5, 'Operating cost &amp; Budget report'!$J:$J, $C20)</f>
        <v>0</v>
      </c>
      <c r="AC20" s="16">
        <f>SUMIFS('Operating cost &amp; Budget report'!$H:$H, 'Operating cost &amp; Budget report'!$B:$B, AC$5, 'Operating cost &amp; Budget report'!$J:$J, $C20)</f>
        <v>0</v>
      </c>
      <c r="AD20" s="16">
        <f>SUMIFS('Operating cost &amp; Budget report'!$H:$H, 'Operating cost &amp; Budget report'!$B:$B, AD$5, 'Operating cost &amp; Budget report'!$J:$J, $C20)</f>
        <v>0</v>
      </c>
      <c r="AE20" s="16">
        <f>SUMIFS('Operating cost &amp; Budget report'!$H:$H, 'Operating cost &amp; Budget report'!$B:$B, AE$5, 'Operating cost &amp; Budget report'!$J:$J, $C20)</f>
        <v>0</v>
      </c>
      <c r="AF20" s="16">
        <f>SUMIFS('Operating cost &amp; Budget report'!$H:$H, 'Operating cost &amp; Budget report'!$B:$B, AF$5, 'Operating cost &amp; Budget report'!$J:$J, $C20)</f>
        <v>0</v>
      </c>
      <c r="AG20" s="16">
        <f>SUMIFS('Operating cost &amp; Budget report'!$H:$H, 'Operating cost &amp; Budget report'!$B:$B, AG$5, 'Operating cost &amp; Budget report'!$J:$J, $C20)</f>
        <v>0</v>
      </c>
      <c r="AH20" s="16">
        <f>SUMIFS('Operating cost &amp; Budget report'!$H:$H, 'Operating cost &amp; Budget report'!$B:$B, AH$5, 'Operating cost &amp; Budget report'!$J:$J, $C20)</f>
        <v>0</v>
      </c>
    </row>
    <row r="21">
      <c r="A21" s="14">
        <f t="shared" si="7"/>
        <v>2.5</v>
      </c>
      <c r="B21" s="15" t="s">
        <v>35</v>
      </c>
      <c r="C21" s="14" t="s">
        <v>36</v>
      </c>
      <c r="D21" s="16">
        <f>SUMIFS('Operating cost &amp; Budget report'!$H:$H, 'Operating cost &amp; Budget report'!$B:$B, D$5, 'Operating cost &amp; Budget report'!$J:$J, $C21)</f>
        <v>0</v>
      </c>
      <c r="E21" s="16">
        <f>SUMIFS('Operating cost &amp; Budget report'!$H:$H, 'Operating cost &amp; Budget report'!$B:$B, E$5, 'Operating cost &amp; Budget report'!$J:$J, $C21)</f>
        <v>0</v>
      </c>
      <c r="F21" s="16">
        <f>SUMIFS('Operating cost &amp; Budget report'!$H:$H, 'Operating cost &amp; Budget report'!$B:$B, F$5, 'Operating cost &amp; Budget report'!$J:$J, $C21)</f>
        <v>0</v>
      </c>
      <c r="G21" s="16">
        <f>SUMIFS('Operating cost &amp; Budget report'!$H:$H, 'Operating cost &amp; Budget report'!$B:$B, G$5, 'Operating cost &amp; Budget report'!$J:$J, $C21)</f>
        <v>0</v>
      </c>
      <c r="H21" s="16">
        <f>SUMIFS('Operating cost &amp; Budget report'!$H:$H, 'Operating cost &amp; Budget report'!$B:$B, H$5, 'Operating cost &amp; Budget report'!$J:$J, $C21)</f>
        <v>0</v>
      </c>
      <c r="I21" s="16">
        <f>SUMIFS('Operating cost &amp; Budget report'!$H:$H, 'Operating cost &amp; Budget report'!$B:$B, I$5, 'Operating cost &amp; Budget report'!$J:$J, $C21)</f>
        <v>0</v>
      </c>
      <c r="J21" s="16">
        <f>SUMIFS('Operating cost &amp; Budget report'!$H:$H, 'Operating cost &amp; Budget report'!$B:$B, J$5, 'Operating cost &amp; Budget report'!$J:$J, $C21)</f>
        <v>0</v>
      </c>
      <c r="K21" s="16">
        <f>SUMIFS('Operating cost &amp; Budget report'!$H:$H, 'Operating cost &amp; Budget report'!$B:$B, K$5, 'Operating cost &amp; Budget report'!$J:$J, $C21)</f>
        <v>0</v>
      </c>
      <c r="L21" s="16">
        <f>SUMIFS('Operating cost &amp; Budget report'!$H:$H, 'Operating cost &amp; Budget report'!$B:$B, L$5, 'Operating cost &amp; Budget report'!$J:$J, $C21)</f>
        <v>0</v>
      </c>
      <c r="M21" s="16">
        <f>SUMIFS('Operating cost &amp; Budget report'!$H:$H, 'Operating cost &amp; Budget report'!$B:$B, M$5, 'Operating cost &amp; Budget report'!$J:$J, $C21)</f>
        <v>0</v>
      </c>
      <c r="N21" s="16">
        <f>SUMIFS('Operating cost &amp; Budget report'!$H:$H, 'Operating cost &amp; Budget report'!$B:$B, N$5, 'Operating cost &amp; Budget report'!$J:$J, $C21)</f>
        <v>0</v>
      </c>
      <c r="O21" s="16">
        <f>SUMIFS('Operating cost &amp; Budget report'!$H:$H, 'Operating cost &amp; Budget report'!$B:$B, O$5, 'Operating cost &amp; Budget report'!$J:$J, $C21)</f>
        <v>0</v>
      </c>
      <c r="P21" s="16">
        <f>SUMIFS('Operating cost &amp; Budget report'!$H:$H, 'Operating cost &amp; Budget report'!$B:$B, P$5, 'Operating cost &amp; Budget report'!$J:$J, $C21)</f>
        <v>0</v>
      </c>
      <c r="Q21" s="16">
        <f>SUMIFS('Operating cost &amp; Budget report'!$H:$H, 'Operating cost &amp; Budget report'!$B:$B, Q$5, 'Operating cost &amp; Budget report'!$J:$J, $C21)</f>
        <v>0</v>
      </c>
      <c r="R21" s="16">
        <f>SUMIFS('Operating cost &amp; Budget report'!$H:$H, 'Operating cost &amp; Budget report'!$B:$B, R$5, 'Operating cost &amp; Budget report'!$J:$J, $C21)</f>
        <v>0</v>
      </c>
      <c r="S21" s="16">
        <f>SUMIFS('Operating cost &amp; Budget report'!$H:$H, 'Operating cost &amp; Budget report'!$B:$B, S$5, 'Operating cost &amp; Budget report'!$J:$J, $C21)</f>
        <v>0</v>
      </c>
      <c r="T21" s="16">
        <f>SUMIFS('Operating cost &amp; Budget report'!$H:$H, 'Operating cost &amp; Budget report'!$B:$B, T$5, 'Operating cost &amp; Budget report'!$J:$J, $C21)</f>
        <v>0</v>
      </c>
      <c r="U21" s="16">
        <f>SUMIFS('Operating cost &amp; Budget report'!$H:$H, 'Operating cost &amp; Budget report'!$B:$B, U$5, 'Operating cost &amp; Budget report'!$J:$J, $C21)</f>
        <v>0</v>
      </c>
      <c r="V21" s="16">
        <f>SUMIFS('Operating cost &amp; Budget report'!$H:$H, 'Operating cost &amp; Budget report'!$B:$B, V$5, 'Operating cost &amp; Budget report'!$J:$J, $C21)</f>
        <v>0</v>
      </c>
      <c r="W21" s="16">
        <f>SUMIFS('Operating cost &amp; Budget report'!$H:$H, 'Operating cost &amp; Budget report'!$B:$B, W$5, 'Operating cost &amp; Budget report'!$J:$J, $C21)</f>
        <v>0</v>
      </c>
      <c r="X21" s="16">
        <f>SUMIFS('Operating cost &amp; Budget report'!$H:$H, 'Operating cost &amp; Budget report'!$B:$B, X$5, 'Operating cost &amp; Budget report'!$J:$J, $C21)</f>
        <v>0</v>
      </c>
      <c r="Y21" s="16">
        <f>SUMIFS('Operating cost &amp; Budget report'!$H:$H, 'Operating cost &amp; Budget report'!$B:$B, Y$5, 'Operating cost &amp; Budget report'!$J:$J, $C21)</f>
        <v>0</v>
      </c>
      <c r="Z21" s="16">
        <f>SUMIFS('Operating cost &amp; Budget report'!$H:$H, 'Operating cost &amp; Budget report'!$B:$B, Z$5, 'Operating cost &amp; Budget report'!$J:$J, $C21)</f>
        <v>0</v>
      </c>
      <c r="AA21" s="16">
        <f>SUMIFS('Operating cost &amp; Budget report'!$H:$H, 'Operating cost &amp; Budget report'!$B:$B, AA$5, 'Operating cost &amp; Budget report'!$J:$J, $C21)</f>
        <v>0</v>
      </c>
      <c r="AB21" s="16">
        <f>SUMIFS('Operating cost &amp; Budget report'!$H:$H, 'Operating cost &amp; Budget report'!$B:$B, AB$5, 'Operating cost &amp; Budget report'!$J:$J, $C21)</f>
        <v>0</v>
      </c>
      <c r="AC21" s="16">
        <f>SUMIFS('Operating cost &amp; Budget report'!$H:$H, 'Operating cost &amp; Budget report'!$B:$B, AC$5, 'Operating cost &amp; Budget report'!$J:$J, $C21)</f>
        <v>0</v>
      </c>
      <c r="AD21" s="16">
        <f>SUMIFS('Operating cost &amp; Budget report'!$H:$H, 'Operating cost &amp; Budget report'!$B:$B, AD$5, 'Operating cost &amp; Budget report'!$J:$J, $C21)</f>
        <v>0</v>
      </c>
      <c r="AE21" s="16">
        <f>SUMIFS('Operating cost &amp; Budget report'!$H:$H, 'Operating cost &amp; Budget report'!$B:$B, AE$5, 'Operating cost &amp; Budget report'!$J:$J, $C21)</f>
        <v>0</v>
      </c>
      <c r="AF21" s="16">
        <f>SUMIFS('Operating cost &amp; Budget report'!$H:$H, 'Operating cost &amp; Budget report'!$B:$B, AF$5, 'Operating cost &amp; Budget report'!$J:$J, $C21)</f>
        <v>0</v>
      </c>
      <c r="AG21" s="16">
        <f>SUMIFS('Operating cost &amp; Budget report'!$H:$H, 'Operating cost &amp; Budget report'!$B:$B, AG$5, 'Operating cost &amp; Budget report'!$J:$J, $C21)</f>
        <v>0</v>
      </c>
      <c r="AH21" s="16">
        <f>SUMIFS('Operating cost &amp; Budget report'!$H:$H, 'Operating cost &amp; Budget report'!$B:$B, AH$5, 'Operating cost &amp; Budget report'!$J:$J, $C21)</f>
        <v>0</v>
      </c>
    </row>
    <row r="22">
      <c r="A22" s="14">
        <f t="shared" si="7"/>
        <v>2.6</v>
      </c>
      <c r="B22" s="15" t="s">
        <v>37</v>
      </c>
      <c r="C22" s="14" t="s">
        <v>38</v>
      </c>
      <c r="D22" s="16">
        <f>SUMIFS('Operating cost &amp; Budget report'!$H:$H, 'Operating cost &amp; Budget report'!$B:$B, D$5, 'Operating cost &amp; Budget report'!$J:$J, $C22)</f>
        <v>0</v>
      </c>
      <c r="E22" s="16">
        <f>SUMIFS('Operating cost &amp; Budget report'!$H:$H, 'Operating cost &amp; Budget report'!$B:$B, E$5, 'Operating cost &amp; Budget report'!$J:$J, $C22)</f>
        <v>0</v>
      </c>
      <c r="F22" s="16">
        <f>SUMIFS('Operating cost &amp; Budget report'!$H:$H, 'Operating cost &amp; Budget report'!$B:$B, F$5, 'Operating cost &amp; Budget report'!$J:$J, $C22)</f>
        <v>0</v>
      </c>
      <c r="G22" s="16">
        <f>SUMIFS('Operating cost &amp; Budget report'!$H:$H, 'Operating cost &amp; Budget report'!$B:$B, G$5, 'Operating cost &amp; Budget report'!$J:$J, $C22)</f>
        <v>0</v>
      </c>
      <c r="H22" s="16">
        <f>SUMIFS('Operating cost &amp; Budget report'!$H:$H, 'Operating cost &amp; Budget report'!$B:$B, H$5, 'Operating cost &amp; Budget report'!$J:$J, $C22)</f>
        <v>0</v>
      </c>
      <c r="I22" s="16">
        <f>SUMIFS('Operating cost &amp; Budget report'!$H:$H, 'Operating cost &amp; Budget report'!$B:$B, I$5, 'Operating cost &amp; Budget report'!$J:$J, $C22)</f>
        <v>0</v>
      </c>
      <c r="J22" s="16">
        <f>SUMIFS('Operating cost &amp; Budget report'!$H:$H, 'Operating cost &amp; Budget report'!$B:$B, J$5, 'Operating cost &amp; Budget report'!$J:$J, $C22)</f>
        <v>0</v>
      </c>
      <c r="K22" s="16">
        <f>SUMIFS('Operating cost &amp; Budget report'!$H:$H, 'Operating cost &amp; Budget report'!$B:$B, K$5, 'Operating cost &amp; Budget report'!$J:$J, $C22)</f>
        <v>0</v>
      </c>
      <c r="L22" s="16">
        <f>SUMIFS('Operating cost &amp; Budget report'!$H:$H, 'Operating cost &amp; Budget report'!$B:$B, L$5, 'Operating cost &amp; Budget report'!$J:$J, $C22)</f>
        <v>0</v>
      </c>
      <c r="M22" s="16">
        <f>SUMIFS('Operating cost &amp; Budget report'!$H:$H, 'Operating cost &amp; Budget report'!$B:$B, M$5, 'Operating cost &amp; Budget report'!$J:$J, $C22)</f>
        <v>0</v>
      </c>
      <c r="N22" s="16">
        <f>SUMIFS('Operating cost &amp; Budget report'!$H:$H, 'Operating cost &amp; Budget report'!$B:$B, N$5, 'Operating cost &amp; Budget report'!$J:$J, $C22)</f>
        <v>0</v>
      </c>
      <c r="O22" s="16">
        <f>SUMIFS('Operating cost &amp; Budget report'!$H:$H, 'Operating cost &amp; Budget report'!$B:$B, O$5, 'Operating cost &amp; Budget report'!$J:$J, $C22)</f>
        <v>0</v>
      </c>
      <c r="P22" s="16">
        <f>SUMIFS('Operating cost &amp; Budget report'!$H:$H, 'Operating cost &amp; Budget report'!$B:$B, P$5, 'Operating cost &amp; Budget report'!$J:$J, $C22)</f>
        <v>0</v>
      </c>
      <c r="Q22" s="16">
        <f>SUMIFS('Operating cost &amp; Budget report'!$H:$H, 'Operating cost &amp; Budget report'!$B:$B, Q$5, 'Operating cost &amp; Budget report'!$J:$J, $C22)</f>
        <v>0</v>
      </c>
      <c r="R22" s="16">
        <f>SUMIFS('Operating cost &amp; Budget report'!$H:$H, 'Operating cost &amp; Budget report'!$B:$B, R$5, 'Operating cost &amp; Budget report'!$J:$J, $C22)</f>
        <v>0</v>
      </c>
      <c r="S22" s="16">
        <f>SUMIFS('Operating cost &amp; Budget report'!$H:$H, 'Operating cost &amp; Budget report'!$B:$B, S$5, 'Operating cost &amp; Budget report'!$J:$J, $C22)</f>
        <v>0</v>
      </c>
      <c r="T22" s="16">
        <f>SUMIFS('Operating cost &amp; Budget report'!$H:$H, 'Operating cost &amp; Budget report'!$B:$B, T$5, 'Operating cost &amp; Budget report'!$J:$J, $C22)</f>
        <v>0</v>
      </c>
      <c r="U22" s="16">
        <f>SUMIFS('Operating cost &amp; Budget report'!$H:$H, 'Operating cost &amp; Budget report'!$B:$B, U$5, 'Operating cost &amp; Budget report'!$J:$J, $C22)</f>
        <v>0</v>
      </c>
      <c r="V22" s="16">
        <f>SUMIFS('Operating cost &amp; Budget report'!$H:$H, 'Operating cost &amp; Budget report'!$B:$B, V$5, 'Operating cost &amp; Budget report'!$J:$J, $C22)</f>
        <v>0</v>
      </c>
      <c r="W22" s="16">
        <f>SUMIFS('Operating cost &amp; Budget report'!$H:$H, 'Operating cost &amp; Budget report'!$B:$B, W$5, 'Operating cost &amp; Budget report'!$J:$J, $C22)</f>
        <v>0</v>
      </c>
      <c r="X22" s="16">
        <f>SUMIFS('Operating cost &amp; Budget report'!$H:$H, 'Operating cost &amp; Budget report'!$B:$B, X$5, 'Operating cost &amp; Budget report'!$J:$J, $C22)</f>
        <v>0</v>
      </c>
      <c r="Y22" s="16">
        <f>SUMIFS('Operating cost &amp; Budget report'!$H:$H, 'Operating cost &amp; Budget report'!$B:$B, Y$5, 'Operating cost &amp; Budget report'!$J:$J, $C22)</f>
        <v>0</v>
      </c>
      <c r="Z22" s="16">
        <f>SUMIFS('Operating cost &amp; Budget report'!$H:$H, 'Operating cost &amp; Budget report'!$B:$B, Z$5, 'Operating cost &amp; Budget report'!$J:$J, $C22)</f>
        <v>0</v>
      </c>
      <c r="AA22" s="16">
        <f>SUMIFS('Operating cost &amp; Budget report'!$H:$H, 'Operating cost &amp; Budget report'!$B:$B, AA$5, 'Operating cost &amp; Budget report'!$J:$J, $C22)</f>
        <v>0</v>
      </c>
      <c r="AB22" s="16">
        <f>SUMIFS('Operating cost &amp; Budget report'!$H:$H, 'Operating cost &amp; Budget report'!$B:$B, AB$5, 'Operating cost &amp; Budget report'!$J:$J, $C22)</f>
        <v>0</v>
      </c>
      <c r="AC22" s="16">
        <f>SUMIFS('Operating cost &amp; Budget report'!$H:$H, 'Operating cost &amp; Budget report'!$B:$B, AC$5, 'Operating cost &amp; Budget report'!$J:$J, $C22)</f>
        <v>0</v>
      </c>
      <c r="AD22" s="16">
        <f>SUMIFS('Operating cost &amp; Budget report'!$H:$H, 'Operating cost &amp; Budget report'!$B:$B, AD$5, 'Operating cost &amp; Budget report'!$J:$J, $C22)</f>
        <v>0</v>
      </c>
      <c r="AE22" s="16">
        <f>SUMIFS('Operating cost &amp; Budget report'!$H:$H, 'Operating cost &amp; Budget report'!$B:$B, AE$5, 'Operating cost &amp; Budget report'!$J:$J, $C22)</f>
        <v>0</v>
      </c>
      <c r="AF22" s="16">
        <f>SUMIFS('Operating cost &amp; Budget report'!$H:$H, 'Operating cost &amp; Budget report'!$B:$B, AF$5, 'Operating cost &amp; Budget report'!$J:$J, $C22)</f>
        <v>0</v>
      </c>
      <c r="AG22" s="16">
        <f>SUMIFS('Operating cost &amp; Budget report'!$H:$H, 'Operating cost &amp; Budget report'!$B:$B, AG$5, 'Operating cost &amp; Budget report'!$J:$J, $C22)</f>
        <v>0</v>
      </c>
      <c r="AH22" s="16">
        <f>SUMIFS('Operating cost &amp; Budget report'!$H:$H, 'Operating cost &amp; Budget report'!$B:$B, AH$5, 'Operating cost &amp; Budget report'!$J:$J, $C22)</f>
        <v>0</v>
      </c>
    </row>
    <row r="23">
      <c r="A23" s="14">
        <f t="shared" si="7"/>
        <v>2.7</v>
      </c>
      <c r="B23" s="15" t="s">
        <v>39</v>
      </c>
      <c r="C23" s="14" t="s">
        <v>40</v>
      </c>
      <c r="D23" s="16">
        <f>SUMIFS('Operating cost &amp; Budget report'!$H:$H, 'Operating cost &amp; Budget report'!$B:$B, D$5, 'Operating cost &amp; Budget report'!$J:$J, $C23)</f>
        <v>0</v>
      </c>
      <c r="E23" s="16">
        <f>SUMIFS('Operating cost &amp; Budget report'!$H:$H, 'Operating cost &amp; Budget report'!$B:$B, E$5, 'Operating cost &amp; Budget report'!$J:$J, $C23)</f>
        <v>0</v>
      </c>
      <c r="F23" s="16">
        <f>SUMIFS('Operating cost &amp; Budget report'!$H:$H, 'Operating cost &amp; Budget report'!$B:$B, F$5, 'Operating cost &amp; Budget report'!$J:$J, $C23)</f>
        <v>0</v>
      </c>
      <c r="G23" s="16">
        <f>SUMIFS('Operating cost &amp; Budget report'!$H:$H, 'Operating cost &amp; Budget report'!$B:$B, G$5, 'Operating cost &amp; Budget report'!$J:$J, $C23)</f>
        <v>0</v>
      </c>
      <c r="H23" s="16">
        <f>SUMIFS('Operating cost &amp; Budget report'!$H:$H, 'Operating cost &amp; Budget report'!$B:$B, H$5, 'Operating cost &amp; Budget report'!$J:$J, $C23)</f>
        <v>0</v>
      </c>
      <c r="I23" s="16">
        <f>SUMIFS('Operating cost &amp; Budget report'!$H:$H, 'Operating cost &amp; Budget report'!$B:$B, I$5, 'Operating cost &amp; Budget report'!$J:$J, $C23)</f>
        <v>0</v>
      </c>
      <c r="J23" s="16">
        <f>SUMIFS('Operating cost &amp; Budget report'!$H:$H, 'Operating cost &amp; Budget report'!$B:$B, J$5, 'Operating cost &amp; Budget report'!$J:$J, $C23)</f>
        <v>0</v>
      </c>
      <c r="K23" s="16">
        <f>SUMIFS('Operating cost &amp; Budget report'!$H:$H, 'Operating cost &amp; Budget report'!$B:$B, K$5, 'Operating cost &amp; Budget report'!$J:$J, $C23)</f>
        <v>0</v>
      </c>
      <c r="L23" s="16">
        <f>SUMIFS('Operating cost &amp; Budget report'!$H:$H, 'Operating cost &amp; Budget report'!$B:$B, L$5, 'Operating cost &amp; Budget report'!$J:$J, $C23)</f>
        <v>0</v>
      </c>
      <c r="M23" s="16">
        <f>SUMIFS('Operating cost &amp; Budget report'!$H:$H, 'Operating cost &amp; Budget report'!$B:$B, M$5, 'Operating cost &amp; Budget report'!$J:$J, $C23)</f>
        <v>0</v>
      </c>
      <c r="N23" s="16">
        <f>SUMIFS('Operating cost &amp; Budget report'!$H:$H, 'Operating cost &amp; Budget report'!$B:$B, N$5, 'Operating cost &amp; Budget report'!$J:$J, $C23)</f>
        <v>0</v>
      </c>
      <c r="O23" s="16">
        <f>SUMIFS('Operating cost &amp; Budget report'!$H:$H, 'Operating cost &amp; Budget report'!$B:$B, O$5, 'Operating cost &amp; Budget report'!$J:$J, $C23)</f>
        <v>0</v>
      </c>
      <c r="P23" s="16">
        <f>SUMIFS('Operating cost &amp; Budget report'!$H:$H, 'Operating cost &amp; Budget report'!$B:$B, P$5, 'Operating cost &amp; Budget report'!$J:$J, $C23)</f>
        <v>0</v>
      </c>
      <c r="Q23" s="16">
        <f>SUMIFS('Operating cost &amp; Budget report'!$H:$H, 'Operating cost &amp; Budget report'!$B:$B, Q$5, 'Operating cost &amp; Budget report'!$J:$J, $C23)</f>
        <v>0</v>
      </c>
      <c r="R23" s="16">
        <f>SUMIFS('Operating cost &amp; Budget report'!$H:$H, 'Operating cost &amp; Budget report'!$B:$B, R$5, 'Operating cost &amp; Budget report'!$J:$J, $C23)</f>
        <v>0</v>
      </c>
      <c r="S23" s="16">
        <f>SUMIFS('Operating cost &amp; Budget report'!$H:$H, 'Operating cost &amp; Budget report'!$B:$B, S$5, 'Operating cost &amp; Budget report'!$J:$J, $C23)</f>
        <v>0</v>
      </c>
      <c r="T23" s="16">
        <f>SUMIFS('Operating cost &amp; Budget report'!$H:$H, 'Operating cost &amp; Budget report'!$B:$B, T$5, 'Operating cost &amp; Budget report'!$J:$J, $C23)</f>
        <v>0</v>
      </c>
      <c r="U23" s="16">
        <f>SUMIFS('Operating cost &amp; Budget report'!$H:$H, 'Operating cost &amp; Budget report'!$B:$B, U$5, 'Operating cost &amp; Budget report'!$J:$J, $C23)</f>
        <v>0</v>
      </c>
      <c r="V23" s="16">
        <f>SUMIFS('Operating cost &amp; Budget report'!$H:$H, 'Operating cost &amp; Budget report'!$B:$B, V$5, 'Operating cost &amp; Budget report'!$J:$J, $C23)</f>
        <v>0</v>
      </c>
      <c r="W23" s="16">
        <f>SUMIFS('Operating cost &amp; Budget report'!$H:$H, 'Operating cost &amp; Budget report'!$B:$B, W$5, 'Operating cost &amp; Budget report'!$J:$J, $C23)</f>
        <v>0</v>
      </c>
      <c r="X23" s="16">
        <f>SUMIFS('Operating cost &amp; Budget report'!$H:$H, 'Operating cost &amp; Budget report'!$B:$B, X$5, 'Operating cost &amp; Budget report'!$J:$J, $C23)</f>
        <v>0</v>
      </c>
      <c r="Y23" s="16">
        <f>SUMIFS('Operating cost &amp; Budget report'!$H:$H, 'Operating cost &amp; Budget report'!$B:$B, Y$5, 'Operating cost &amp; Budget report'!$J:$J, $C23)</f>
        <v>0</v>
      </c>
      <c r="Z23" s="16">
        <f>SUMIFS('Operating cost &amp; Budget report'!$H:$H, 'Operating cost &amp; Budget report'!$B:$B, Z$5, 'Operating cost &amp; Budget report'!$J:$J, $C23)</f>
        <v>0</v>
      </c>
      <c r="AA23" s="16">
        <f>SUMIFS('Operating cost &amp; Budget report'!$H:$H, 'Operating cost &amp; Budget report'!$B:$B, AA$5, 'Operating cost &amp; Budget report'!$J:$J, $C23)</f>
        <v>0</v>
      </c>
      <c r="AB23" s="16">
        <f>SUMIFS('Operating cost &amp; Budget report'!$H:$H, 'Operating cost &amp; Budget report'!$B:$B, AB$5, 'Operating cost &amp; Budget report'!$J:$J, $C23)</f>
        <v>0</v>
      </c>
      <c r="AC23" s="16">
        <f>SUMIFS('Operating cost &amp; Budget report'!$H:$H, 'Operating cost &amp; Budget report'!$B:$B, AC$5, 'Operating cost &amp; Budget report'!$J:$J, $C23)</f>
        <v>0</v>
      </c>
      <c r="AD23" s="16">
        <f>SUMIFS('Operating cost &amp; Budget report'!$H:$H, 'Operating cost &amp; Budget report'!$B:$B, AD$5, 'Operating cost &amp; Budget report'!$J:$J, $C23)</f>
        <v>0</v>
      </c>
      <c r="AE23" s="16">
        <f>SUMIFS('Operating cost &amp; Budget report'!$H:$H, 'Operating cost &amp; Budget report'!$B:$B, AE$5, 'Operating cost &amp; Budget report'!$J:$J, $C23)</f>
        <v>0</v>
      </c>
      <c r="AF23" s="16">
        <f>SUMIFS('Operating cost &amp; Budget report'!$H:$H, 'Operating cost &amp; Budget report'!$B:$B, AF$5, 'Operating cost &amp; Budget report'!$J:$J, $C23)</f>
        <v>0</v>
      </c>
      <c r="AG23" s="16">
        <f>SUMIFS('Operating cost &amp; Budget report'!$H:$H, 'Operating cost &amp; Budget report'!$B:$B, AG$5, 'Operating cost &amp; Budget report'!$J:$J, $C23)</f>
        <v>0</v>
      </c>
      <c r="AH23" s="16">
        <f>SUMIFS('Operating cost &amp; Budget report'!$H:$H, 'Operating cost &amp; Budget report'!$B:$B, AH$5, 'Operating cost &amp; Budget report'!$J:$J, $C23)</f>
        <v>0</v>
      </c>
    </row>
    <row r="24">
      <c r="A24" s="14">
        <f t="shared" si="7"/>
        <v>2.8</v>
      </c>
      <c r="B24" s="15" t="s">
        <v>41</v>
      </c>
      <c r="C24" s="14" t="s">
        <v>42</v>
      </c>
      <c r="D24" s="16">
        <f>SUMIFS('Operating cost &amp; Budget report'!$H:$H, 'Operating cost &amp; Budget report'!$B:$B, D$5, 'Operating cost &amp; Budget report'!$J:$J, $C24)</f>
        <v>0</v>
      </c>
      <c r="E24" s="16">
        <f>SUMIFS('Operating cost &amp; Budget report'!$H:$H, 'Operating cost &amp; Budget report'!$B:$B, E$5, 'Operating cost &amp; Budget report'!$J:$J, $C24)</f>
        <v>0</v>
      </c>
      <c r="F24" s="16">
        <f>SUMIFS('Operating cost &amp; Budget report'!$H:$H, 'Operating cost &amp; Budget report'!$B:$B, F$5, 'Operating cost &amp; Budget report'!$J:$J, $C24)</f>
        <v>0</v>
      </c>
      <c r="G24" s="16">
        <f>SUMIFS('Operating cost &amp; Budget report'!$H:$H, 'Operating cost &amp; Budget report'!$B:$B, G$5, 'Operating cost &amp; Budget report'!$J:$J, $C24)</f>
        <v>0</v>
      </c>
      <c r="H24" s="16">
        <f>SUMIFS('Operating cost &amp; Budget report'!$H:$H, 'Operating cost &amp; Budget report'!$B:$B, H$5, 'Operating cost &amp; Budget report'!$J:$J, $C24)</f>
        <v>0</v>
      </c>
      <c r="I24" s="16">
        <f>SUMIFS('Operating cost &amp; Budget report'!$H:$H, 'Operating cost &amp; Budget report'!$B:$B, I$5, 'Operating cost &amp; Budget report'!$J:$J, $C24)</f>
        <v>0</v>
      </c>
      <c r="J24" s="16">
        <f>SUMIFS('Operating cost &amp; Budget report'!$H:$H, 'Operating cost &amp; Budget report'!$B:$B, J$5, 'Operating cost &amp; Budget report'!$J:$J, $C24)</f>
        <v>0</v>
      </c>
      <c r="K24" s="16">
        <f>SUMIFS('Operating cost &amp; Budget report'!$H:$H, 'Operating cost &amp; Budget report'!$B:$B, K$5, 'Operating cost &amp; Budget report'!$J:$J, $C24)</f>
        <v>0</v>
      </c>
      <c r="L24" s="16">
        <f>SUMIFS('Operating cost &amp; Budget report'!$H:$H, 'Operating cost &amp; Budget report'!$B:$B, L$5, 'Operating cost &amp; Budget report'!$J:$J, $C24)</f>
        <v>0</v>
      </c>
      <c r="M24" s="16">
        <f>SUMIFS('Operating cost &amp; Budget report'!$H:$H, 'Operating cost &amp; Budget report'!$B:$B, M$5, 'Operating cost &amp; Budget report'!$J:$J, $C24)</f>
        <v>89000</v>
      </c>
      <c r="N24" s="16">
        <f>SUMIFS('Operating cost &amp; Budget report'!$H:$H, 'Operating cost &amp; Budget report'!$B:$B, N$5, 'Operating cost &amp; Budget report'!$J:$J, $C24)</f>
        <v>0</v>
      </c>
      <c r="O24" s="16">
        <f>SUMIFS('Operating cost &amp; Budget report'!$H:$H, 'Operating cost &amp; Budget report'!$B:$B, O$5, 'Operating cost &amp; Budget report'!$J:$J, $C24)</f>
        <v>0</v>
      </c>
      <c r="P24" s="16">
        <f>SUMIFS('Operating cost &amp; Budget report'!$H:$H, 'Operating cost &amp; Budget report'!$B:$B, P$5, 'Operating cost &amp; Budget report'!$J:$J, $C24)</f>
        <v>0</v>
      </c>
      <c r="Q24" s="16">
        <f>SUMIFS('Operating cost &amp; Budget report'!$H:$H, 'Operating cost &amp; Budget report'!$B:$B, Q$5, 'Operating cost &amp; Budget report'!$J:$J, $C24)</f>
        <v>0</v>
      </c>
      <c r="R24" s="16">
        <f>SUMIFS('Operating cost &amp; Budget report'!$H:$H, 'Operating cost &amp; Budget report'!$B:$B, R$5, 'Operating cost &amp; Budget report'!$J:$J, $C24)</f>
        <v>0</v>
      </c>
      <c r="S24" s="16">
        <f>SUMIFS('Operating cost &amp; Budget report'!$H:$H, 'Operating cost &amp; Budget report'!$B:$B, S$5, 'Operating cost &amp; Budget report'!$J:$J, $C24)</f>
        <v>0</v>
      </c>
      <c r="T24" s="16">
        <f>SUMIFS('Operating cost &amp; Budget report'!$H:$H, 'Operating cost &amp; Budget report'!$B:$B, T$5, 'Operating cost &amp; Budget report'!$J:$J, $C24)</f>
        <v>0</v>
      </c>
      <c r="U24" s="16">
        <f>SUMIFS('Operating cost &amp; Budget report'!$H:$H, 'Operating cost &amp; Budget report'!$B:$B, U$5, 'Operating cost &amp; Budget report'!$J:$J, $C24)</f>
        <v>0</v>
      </c>
      <c r="V24" s="16">
        <f>SUMIFS('Operating cost &amp; Budget report'!$H:$H, 'Operating cost &amp; Budget report'!$B:$B, V$5, 'Operating cost &amp; Budget report'!$J:$J, $C24)</f>
        <v>0</v>
      </c>
      <c r="W24" s="16">
        <f>SUMIFS('Operating cost &amp; Budget report'!$H:$H, 'Operating cost &amp; Budget report'!$B:$B, W$5, 'Operating cost &amp; Budget report'!$J:$J, $C24)</f>
        <v>0</v>
      </c>
      <c r="X24" s="16">
        <f>SUMIFS('Operating cost &amp; Budget report'!$H:$H, 'Operating cost &amp; Budget report'!$B:$B, X$5, 'Operating cost &amp; Budget report'!$J:$J, $C24)</f>
        <v>0</v>
      </c>
      <c r="Y24" s="16">
        <f>SUMIFS('Operating cost &amp; Budget report'!$H:$H, 'Operating cost &amp; Budget report'!$B:$B, Y$5, 'Operating cost &amp; Budget report'!$J:$J, $C24)</f>
        <v>0</v>
      </c>
      <c r="Z24" s="16">
        <f>SUMIFS('Operating cost &amp; Budget report'!$H:$H, 'Operating cost &amp; Budget report'!$B:$B, Z$5, 'Operating cost &amp; Budget report'!$J:$J, $C24)</f>
        <v>0</v>
      </c>
      <c r="AA24" s="16">
        <f>SUMIFS('Operating cost &amp; Budget report'!$H:$H, 'Operating cost &amp; Budget report'!$B:$B, AA$5, 'Operating cost &amp; Budget report'!$J:$J, $C24)</f>
        <v>0</v>
      </c>
      <c r="AB24" s="16">
        <f>SUMIFS('Operating cost &amp; Budget report'!$H:$H, 'Operating cost &amp; Budget report'!$B:$B, AB$5, 'Operating cost &amp; Budget report'!$J:$J, $C24)</f>
        <v>0</v>
      </c>
      <c r="AC24" s="16">
        <f>SUMIFS('Operating cost &amp; Budget report'!$H:$H, 'Operating cost &amp; Budget report'!$B:$B, AC$5, 'Operating cost &amp; Budget report'!$J:$J, $C24)</f>
        <v>0</v>
      </c>
      <c r="AD24" s="16">
        <f>SUMIFS('Operating cost &amp; Budget report'!$H:$H, 'Operating cost &amp; Budget report'!$B:$B, AD$5, 'Operating cost &amp; Budget report'!$J:$J, $C24)</f>
        <v>0</v>
      </c>
      <c r="AE24" s="16">
        <f>SUMIFS('Operating cost &amp; Budget report'!$H:$H, 'Operating cost &amp; Budget report'!$B:$B, AE$5, 'Operating cost &amp; Budget report'!$J:$J, $C24)</f>
        <v>0</v>
      </c>
      <c r="AF24" s="16">
        <f>SUMIFS('Operating cost &amp; Budget report'!$H:$H, 'Operating cost &amp; Budget report'!$B:$B, AF$5, 'Operating cost &amp; Budget report'!$J:$J, $C24)</f>
        <v>0</v>
      </c>
      <c r="AG24" s="16">
        <f>SUMIFS('Operating cost &amp; Budget report'!$H:$H, 'Operating cost &amp; Budget report'!$B:$B, AG$5, 'Operating cost &amp; Budget report'!$J:$J, $C24)</f>
        <v>0</v>
      </c>
      <c r="AH24" s="16">
        <f>SUMIFS('Operating cost &amp; Budget report'!$H:$H, 'Operating cost &amp; Budget report'!$B:$B, AH$5, 'Operating cost &amp; Budget report'!$J:$J, $C24)</f>
        <v>0</v>
      </c>
    </row>
    <row r="25">
      <c r="A25" s="17">
        <v>3.0</v>
      </c>
      <c r="B25" s="18" t="s">
        <v>43</v>
      </c>
      <c r="C25" s="17"/>
      <c r="D25" s="19">
        <f t="shared" ref="D25:O25" si="8">subtotal(9,D26:D31)</f>
        <v>0</v>
      </c>
      <c r="E25" s="19">
        <f t="shared" si="8"/>
        <v>0</v>
      </c>
      <c r="F25" s="19">
        <f t="shared" si="8"/>
        <v>0</v>
      </c>
      <c r="G25" s="19">
        <f t="shared" si="8"/>
        <v>0</v>
      </c>
      <c r="H25" s="19">
        <f t="shared" si="8"/>
        <v>22000</v>
      </c>
      <c r="I25" s="19">
        <f t="shared" si="8"/>
        <v>4000</v>
      </c>
      <c r="J25" s="19">
        <f t="shared" si="8"/>
        <v>0</v>
      </c>
      <c r="K25" s="19">
        <f t="shared" si="8"/>
        <v>34000</v>
      </c>
      <c r="L25" s="19">
        <f t="shared" si="8"/>
        <v>0</v>
      </c>
      <c r="M25" s="19">
        <f t="shared" si="8"/>
        <v>2000</v>
      </c>
      <c r="N25" s="19">
        <f t="shared" si="8"/>
        <v>1000</v>
      </c>
      <c r="O25" s="19">
        <f t="shared" si="8"/>
        <v>45000</v>
      </c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</row>
    <row r="26">
      <c r="A26" s="14">
        <v>3.1</v>
      </c>
      <c r="B26" s="15" t="s">
        <v>44</v>
      </c>
      <c r="C26" s="14" t="s">
        <v>45</v>
      </c>
      <c r="D26" s="16">
        <f>SUMIFS('Operating cost &amp; Budget report'!$H:$H, 'Operating cost &amp; Budget report'!$B:$B, D$5, 'Operating cost &amp; Budget report'!$J:$J, $C26)</f>
        <v>0</v>
      </c>
      <c r="E26" s="16">
        <f>SUMIFS('Operating cost &amp; Budget report'!$H:$H, 'Operating cost &amp; Budget report'!$B:$B, E$5, 'Operating cost &amp; Budget report'!$J:$J, $C26)</f>
        <v>0</v>
      </c>
      <c r="F26" s="16">
        <f>SUMIFS('Operating cost &amp; Budget report'!$H:$H, 'Operating cost &amp; Budget report'!$B:$B, F$5, 'Operating cost &amp; Budget report'!$J:$J, $C26)</f>
        <v>0</v>
      </c>
      <c r="G26" s="16">
        <f>SUMIFS('Operating cost &amp; Budget report'!$H:$H, 'Operating cost &amp; Budget report'!$B:$B, G$5, 'Operating cost &amp; Budget report'!$J:$J, $C26)</f>
        <v>0</v>
      </c>
      <c r="H26" s="16">
        <f>SUMIFS('Operating cost &amp; Budget report'!$H:$H, 'Operating cost &amp; Budget report'!$B:$B, H$5, 'Operating cost &amp; Budget report'!$J:$J, $C26)</f>
        <v>22000</v>
      </c>
      <c r="I26" s="16">
        <f>SUMIFS('Operating cost &amp; Budget report'!$H:$H, 'Operating cost &amp; Budget report'!$B:$B, I$5, 'Operating cost &amp; Budget report'!$J:$J, $C26)</f>
        <v>0</v>
      </c>
      <c r="J26" s="16">
        <f>SUMIFS('Operating cost &amp; Budget report'!$H:$H, 'Operating cost &amp; Budget report'!$B:$B, J$5, 'Operating cost &amp; Budget report'!$J:$J, $C26)</f>
        <v>0</v>
      </c>
      <c r="K26" s="16">
        <f>SUMIFS('Operating cost &amp; Budget report'!$H:$H, 'Operating cost &amp; Budget report'!$B:$B, K$5, 'Operating cost &amp; Budget report'!$J:$J, $C26)</f>
        <v>34000</v>
      </c>
      <c r="L26" s="16">
        <f>SUMIFS('Operating cost &amp; Budget report'!$H:$H, 'Operating cost &amp; Budget report'!$B:$B, L$5, 'Operating cost &amp; Budget report'!$J:$J, $C26)</f>
        <v>0</v>
      </c>
      <c r="M26" s="16">
        <f>SUMIFS('Operating cost &amp; Budget report'!$H:$H, 'Operating cost &amp; Budget report'!$B:$B, M$5, 'Operating cost &amp; Budget report'!$J:$J, $C26)</f>
        <v>0</v>
      </c>
      <c r="N26" s="16">
        <f>SUMIFS('Operating cost &amp; Budget report'!$H:$H, 'Operating cost &amp; Budget report'!$B:$B, N$5, 'Operating cost &amp; Budget report'!$J:$J, $C26)</f>
        <v>0</v>
      </c>
      <c r="O26" s="16">
        <f>SUMIFS('Operating cost &amp; Budget report'!$H:$H, 'Operating cost &amp; Budget report'!$B:$B, O$5, 'Operating cost &amp; Budget report'!$J:$J, $C26)</f>
        <v>45000</v>
      </c>
      <c r="P26" s="16">
        <f>SUMIFS('Operating cost &amp; Budget report'!$H:$H, 'Operating cost &amp; Budget report'!$B:$B, P$5, 'Operating cost &amp; Budget report'!$J:$J, $C26)</f>
        <v>0</v>
      </c>
      <c r="Q26" s="16">
        <f>SUMIFS('Operating cost &amp; Budget report'!$H:$H, 'Operating cost &amp; Budget report'!$B:$B, Q$5, 'Operating cost &amp; Budget report'!$J:$J, $C26)</f>
        <v>0</v>
      </c>
      <c r="R26" s="16">
        <f>SUMIFS('Operating cost &amp; Budget report'!$H:$H, 'Operating cost &amp; Budget report'!$B:$B, R$5, 'Operating cost &amp; Budget report'!$J:$J, $C26)</f>
        <v>0</v>
      </c>
      <c r="S26" s="16">
        <f>SUMIFS('Operating cost &amp; Budget report'!$H:$H, 'Operating cost &amp; Budget report'!$B:$B, S$5, 'Operating cost &amp; Budget report'!$J:$J, $C26)</f>
        <v>0</v>
      </c>
      <c r="T26" s="16">
        <f>SUMIFS('Operating cost &amp; Budget report'!$H:$H, 'Operating cost &amp; Budget report'!$B:$B, T$5, 'Operating cost &amp; Budget report'!$J:$J, $C26)</f>
        <v>0</v>
      </c>
      <c r="U26" s="16">
        <f>SUMIFS('Operating cost &amp; Budget report'!$H:$H, 'Operating cost &amp; Budget report'!$B:$B, U$5, 'Operating cost &amp; Budget report'!$J:$J, $C26)</f>
        <v>0</v>
      </c>
      <c r="V26" s="16">
        <f>SUMIFS('Operating cost &amp; Budget report'!$H:$H, 'Operating cost &amp; Budget report'!$B:$B, V$5, 'Operating cost &amp; Budget report'!$J:$J, $C26)</f>
        <v>0</v>
      </c>
      <c r="W26" s="16">
        <f>SUMIFS('Operating cost &amp; Budget report'!$H:$H, 'Operating cost &amp; Budget report'!$B:$B, W$5, 'Operating cost &amp; Budget report'!$J:$J, $C26)</f>
        <v>0</v>
      </c>
      <c r="X26" s="16">
        <f>SUMIFS('Operating cost &amp; Budget report'!$H:$H, 'Operating cost &amp; Budget report'!$B:$B, X$5, 'Operating cost &amp; Budget report'!$J:$J, $C26)</f>
        <v>0</v>
      </c>
      <c r="Y26" s="16">
        <f>SUMIFS('Operating cost &amp; Budget report'!$H:$H, 'Operating cost &amp; Budget report'!$B:$B, Y$5, 'Operating cost &amp; Budget report'!$J:$J, $C26)</f>
        <v>22000</v>
      </c>
      <c r="Z26" s="16">
        <f>SUMIFS('Operating cost &amp; Budget report'!$H:$H, 'Operating cost &amp; Budget report'!$B:$B, Z$5, 'Operating cost &amp; Budget report'!$J:$J, $C26)</f>
        <v>0</v>
      </c>
      <c r="AA26" s="16">
        <f>SUMIFS('Operating cost &amp; Budget report'!$H:$H, 'Operating cost &amp; Budget report'!$B:$B, AA$5, 'Operating cost &amp; Budget report'!$J:$J, $C26)</f>
        <v>0</v>
      </c>
      <c r="AB26" s="16">
        <f>SUMIFS('Operating cost &amp; Budget report'!$H:$H, 'Operating cost &amp; Budget report'!$B:$B, AB$5, 'Operating cost &amp; Budget report'!$J:$J, $C26)</f>
        <v>0</v>
      </c>
      <c r="AC26" s="16">
        <f>SUMIFS('Operating cost &amp; Budget report'!$H:$H, 'Operating cost &amp; Budget report'!$B:$B, AC$5, 'Operating cost &amp; Budget report'!$J:$J, $C26)</f>
        <v>0</v>
      </c>
      <c r="AD26" s="16">
        <f>SUMIFS('Operating cost &amp; Budget report'!$H:$H, 'Operating cost &amp; Budget report'!$B:$B, AD$5, 'Operating cost &amp; Budget report'!$J:$J, $C26)</f>
        <v>0</v>
      </c>
      <c r="AE26" s="16">
        <f>SUMIFS('Operating cost &amp; Budget report'!$H:$H, 'Operating cost &amp; Budget report'!$B:$B, AE$5, 'Operating cost &amp; Budget report'!$J:$J, $C26)</f>
        <v>0</v>
      </c>
      <c r="AF26" s="16">
        <f>SUMIFS('Operating cost &amp; Budget report'!$H:$H, 'Operating cost &amp; Budget report'!$B:$B, AF$5, 'Operating cost &amp; Budget report'!$J:$J, $C26)</f>
        <v>0</v>
      </c>
      <c r="AG26" s="16">
        <f>SUMIFS('Operating cost &amp; Budget report'!$H:$H, 'Operating cost &amp; Budget report'!$B:$B, AG$5, 'Operating cost &amp; Budget report'!$J:$J, $C26)</f>
        <v>0</v>
      </c>
      <c r="AH26" s="16">
        <f>SUMIFS('Operating cost &amp; Budget report'!$H:$H, 'Operating cost &amp; Budget report'!$B:$B, AH$5, 'Operating cost &amp; Budget report'!$J:$J, $C26)</f>
        <v>0</v>
      </c>
    </row>
    <row r="27">
      <c r="A27" s="14">
        <f t="shared" ref="A27:A31" si="9">A26+0.1</f>
        <v>3.2</v>
      </c>
      <c r="B27" s="15" t="s">
        <v>46</v>
      </c>
      <c r="C27" s="14" t="s">
        <v>47</v>
      </c>
      <c r="D27" s="16">
        <f>SUMIFS('Operating cost &amp; Budget report'!$H:$H, 'Operating cost &amp; Budget report'!$B:$B, D$5, 'Operating cost &amp; Budget report'!$J:$J, $C27)</f>
        <v>0</v>
      </c>
      <c r="E27" s="16">
        <f>SUMIFS('Operating cost &amp; Budget report'!$H:$H, 'Operating cost &amp; Budget report'!$B:$B, E$5, 'Operating cost &amp; Budget report'!$J:$J, $C27)</f>
        <v>0</v>
      </c>
      <c r="F27" s="16">
        <f>SUMIFS('Operating cost &amp; Budget report'!$H:$H, 'Operating cost &amp; Budget report'!$B:$B, F$5, 'Operating cost &amp; Budget report'!$J:$J, $C27)</f>
        <v>0</v>
      </c>
      <c r="G27" s="16">
        <f>SUMIFS('Operating cost &amp; Budget report'!$H:$H, 'Operating cost &amp; Budget report'!$B:$B, G$5, 'Operating cost &amp; Budget report'!$J:$J, $C27)</f>
        <v>0</v>
      </c>
      <c r="H27" s="16">
        <f>SUMIFS('Operating cost &amp; Budget report'!$H:$H, 'Operating cost &amp; Budget report'!$B:$B, H$5, 'Operating cost &amp; Budget report'!$J:$J, $C27)</f>
        <v>0</v>
      </c>
      <c r="I27" s="16">
        <f>SUMIFS('Operating cost &amp; Budget report'!$H:$H, 'Operating cost &amp; Budget report'!$B:$B, I$5, 'Operating cost &amp; Budget report'!$J:$J, $C27)</f>
        <v>0</v>
      </c>
      <c r="J27" s="16">
        <f>SUMIFS('Operating cost &amp; Budget report'!$H:$H, 'Operating cost &amp; Budget report'!$B:$B, J$5, 'Operating cost &amp; Budget report'!$J:$J, $C27)</f>
        <v>0</v>
      </c>
      <c r="K27" s="16">
        <f>SUMIFS('Operating cost &amp; Budget report'!$H:$H, 'Operating cost &amp; Budget report'!$B:$B, K$5, 'Operating cost &amp; Budget report'!$J:$J, $C27)</f>
        <v>0</v>
      </c>
      <c r="L27" s="16">
        <f>SUMIFS('Operating cost &amp; Budget report'!$H:$H, 'Operating cost &amp; Budget report'!$B:$B, L$5, 'Operating cost &amp; Budget report'!$J:$J, $C27)</f>
        <v>0</v>
      </c>
      <c r="M27" s="16">
        <f>SUMIFS('Operating cost &amp; Budget report'!$H:$H, 'Operating cost &amp; Budget report'!$B:$B, M$5, 'Operating cost &amp; Budget report'!$J:$J, $C27)</f>
        <v>0</v>
      </c>
      <c r="N27" s="16">
        <f>SUMIFS('Operating cost &amp; Budget report'!$H:$H, 'Operating cost &amp; Budget report'!$B:$B, N$5, 'Operating cost &amp; Budget report'!$J:$J, $C27)</f>
        <v>0</v>
      </c>
      <c r="O27" s="16">
        <f>SUMIFS('Operating cost &amp; Budget report'!$H:$H, 'Operating cost &amp; Budget report'!$B:$B, O$5, 'Operating cost &amp; Budget report'!$J:$J, $C27)</f>
        <v>0</v>
      </c>
      <c r="P27" s="16">
        <f>SUMIFS('Operating cost &amp; Budget report'!$H:$H, 'Operating cost &amp; Budget report'!$B:$B, P$5, 'Operating cost &amp; Budget report'!$J:$J, $C27)</f>
        <v>0</v>
      </c>
      <c r="Q27" s="16">
        <f>SUMIFS('Operating cost &amp; Budget report'!$H:$H, 'Operating cost &amp; Budget report'!$B:$B, Q$5, 'Operating cost &amp; Budget report'!$J:$J, $C27)</f>
        <v>0</v>
      </c>
      <c r="R27" s="16">
        <f>SUMIFS('Operating cost &amp; Budget report'!$H:$H, 'Operating cost &amp; Budget report'!$B:$B, R$5, 'Operating cost &amp; Budget report'!$J:$J, $C27)</f>
        <v>0</v>
      </c>
      <c r="S27" s="16">
        <f>SUMIFS('Operating cost &amp; Budget report'!$H:$H, 'Operating cost &amp; Budget report'!$B:$B, S$5, 'Operating cost &amp; Budget report'!$J:$J, $C27)</f>
        <v>0</v>
      </c>
      <c r="T27" s="16">
        <f>SUMIFS('Operating cost &amp; Budget report'!$H:$H, 'Operating cost &amp; Budget report'!$B:$B, T$5, 'Operating cost &amp; Budget report'!$J:$J, $C27)</f>
        <v>0</v>
      </c>
      <c r="U27" s="16">
        <f>SUMIFS('Operating cost &amp; Budget report'!$H:$H, 'Operating cost &amp; Budget report'!$B:$B, U$5, 'Operating cost &amp; Budget report'!$J:$J, $C27)</f>
        <v>0</v>
      </c>
      <c r="V27" s="16">
        <f>SUMIFS('Operating cost &amp; Budget report'!$H:$H, 'Operating cost &amp; Budget report'!$B:$B, V$5, 'Operating cost &amp; Budget report'!$J:$J, $C27)</f>
        <v>0</v>
      </c>
      <c r="W27" s="16">
        <f>SUMIFS('Operating cost &amp; Budget report'!$H:$H, 'Operating cost &amp; Budget report'!$B:$B, W$5, 'Operating cost &amp; Budget report'!$J:$J, $C27)</f>
        <v>0</v>
      </c>
      <c r="X27" s="16">
        <f>SUMIFS('Operating cost &amp; Budget report'!$H:$H, 'Operating cost &amp; Budget report'!$B:$B, X$5, 'Operating cost &amp; Budget report'!$J:$J, $C27)</f>
        <v>0</v>
      </c>
      <c r="Y27" s="16">
        <f>SUMIFS('Operating cost &amp; Budget report'!$H:$H, 'Operating cost &amp; Budget report'!$B:$B, Y$5, 'Operating cost &amp; Budget report'!$J:$J, $C27)</f>
        <v>0</v>
      </c>
      <c r="Z27" s="16">
        <f>SUMIFS('Operating cost &amp; Budget report'!$H:$H, 'Operating cost &amp; Budget report'!$B:$B, Z$5, 'Operating cost &amp; Budget report'!$J:$J, $C27)</f>
        <v>0</v>
      </c>
      <c r="AA27" s="16">
        <f>SUMIFS('Operating cost &amp; Budget report'!$H:$H, 'Operating cost &amp; Budget report'!$B:$B, AA$5, 'Operating cost &amp; Budget report'!$J:$J, $C27)</f>
        <v>0</v>
      </c>
      <c r="AB27" s="16">
        <f>SUMIFS('Operating cost &amp; Budget report'!$H:$H, 'Operating cost &amp; Budget report'!$B:$B, AB$5, 'Operating cost &amp; Budget report'!$J:$J, $C27)</f>
        <v>0</v>
      </c>
      <c r="AC27" s="16">
        <f>SUMIFS('Operating cost &amp; Budget report'!$H:$H, 'Operating cost &amp; Budget report'!$B:$B, AC$5, 'Operating cost &amp; Budget report'!$J:$J, $C27)</f>
        <v>0</v>
      </c>
      <c r="AD27" s="16">
        <f>SUMIFS('Operating cost &amp; Budget report'!$H:$H, 'Operating cost &amp; Budget report'!$B:$B, AD$5, 'Operating cost &amp; Budget report'!$J:$J, $C27)</f>
        <v>0</v>
      </c>
      <c r="AE27" s="16">
        <f>SUMIFS('Operating cost &amp; Budget report'!$H:$H, 'Operating cost &amp; Budget report'!$B:$B, AE$5, 'Operating cost &amp; Budget report'!$J:$J, $C27)</f>
        <v>0</v>
      </c>
      <c r="AF27" s="16">
        <f>SUMIFS('Operating cost &amp; Budget report'!$H:$H, 'Operating cost &amp; Budget report'!$B:$B, AF$5, 'Operating cost &amp; Budget report'!$J:$J, $C27)</f>
        <v>0</v>
      </c>
      <c r="AG27" s="16">
        <f>SUMIFS('Operating cost &amp; Budget report'!$H:$H, 'Operating cost &amp; Budget report'!$B:$B, AG$5, 'Operating cost &amp; Budget report'!$J:$J, $C27)</f>
        <v>0</v>
      </c>
      <c r="AH27" s="16">
        <f>SUMIFS('Operating cost &amp; Budget report'!$H:$H, 'Operating cost &amp; Budget report'!$B:$B, AH$5, 'Operating cost &amp; Budget report'!$J:$J, $C27)</f>
        <v>0</v>
      </c>
    </row>
    <row r="28">
      <c r="A28" s="14">
        <f t="shared" si="9"/>
        <v>3.3</v>
      </c>
      <c r="B28" s="15" t="s">
        <v>48</v>
      </c>
      <c r="C28" s="14" t="s">
        <v>49</v>
      </c>
      <c r="D28" s="16">
        <f>SUMIFS('Operating cost &amp; Budget report'!$H:$H, 'Operating cost &amp; Budget report'!$B:$B, D$5, 'Operating cost &amp; Budget report'!$J:$J, $C28)</f>
        <v>0</v>
      </c>
      <c r="E28" s="16">
        <f>SUMIFS('Operating cost &amp; Budget report'!$H:$H, 'Operating cost &amp; Budget report'!$B:$B, E$5, 'Operating cost &amp; Budget report'!$J:$J, $C28)</f>
        <v>0</v>
      </c>
      <c r="F28" s="16">
        <f>SUMIFS('Operating cost &amp; Budget report'!$H:$H, 'Operating cost &amp; Budget report'!$B:$B, F$5, 'Operating cost &amp; Budget report'!$J:$J, $C28)</f>
        <v>0</v>
      </c>
      <c r="G28" s="16">
        <f>SUMIFS('Operating cost &amp; Budget report'!$H:$H, 'Operating cost &amp; Budget report'!$B:$B, G$5, 'Operating cost &amp; Budget report'!$J:$J, $C28)</f>
        <v>0</v>
      </c>
      <c r="H28" s="16">
        <f>SUMIFS('Operating cost &amp; Budget report'!$H:$H, 'Operating cost &amp; Budget report'!$B:$B, H$5, 'Operating cost &amp; Budget report'!$J:$J, $C28)</f>
        <v>0</v>
      </c>
      <c r="I28" s="16">
        <f>SUMIFS('Operating cost &amp; Budget report'!$H:$H, 'Operating cost &amp; Budget report'!$B:$B, I$5, 'Operating cost &amp; Budget report'!$J:$J, $C28)</f>
        <v>0</v>
      </c>
      <c r="J28" s="16">
        <f>SUMIFS('Operating cost &amp; Budget report'!$H:$H, 'Operating cost &amp; Budget report'!$B:$B, J$5, 'Operating cost &amp; Budget report'!$J:$J, $C28)</f>
        <v>0</v>
      </c>
      <c r="K28" s="16">
        <f>SUMIFS('Operating cost &amp; Budget report'!$H:$H, 'Operating cost &amp; Budget report'!$B:$B, K$5, 'Operating cost &amp; Budget report'!$J:$J, $C28)</f>
        <v>0</v>
      </c>
      <c r="L28" s="16">
        <f>SUMIFS('Operating cost &amp; Budget report'!$H:$H, 'Operating cost &amp; Budget report'!$B:$B, L$5, 'Operating cost &amp; Budget report'!$J:$J, $C28)</f>
        <v>0</v>
      </c>
      <c r="M28" s="16">
        <f>SUMIFS('Operating cost &amp; Budget report'!$H:$H, 'Operating cost &amp; Budget report'!$B:$B, M$5, 'Operating cost &amp; Budget report'!$J:$J, $C28)</f>
        <v>0</v>
      </c>
      <c r="N28" s="16">
        <f>SUMIFS('Operating cost &amp; Budget report'!$H:$H, 'Operating cost &amp; Budget report'!$B:$B, N$5, 'Operating cost &amp; Budget report'!$J:$J, $C28)</f>
        <v>0</v>
      </c>
      <c r="O28" s="16">
        <f>SUMIFS('Operating cost &amp; Budget report'!$H:$H, 'Operating cost &amp; Budget report'!$B:$B, O$5, 'Operating cost &amp; Budget report'!$J:$J, $C28)</f>
        <v>0</v>
      </c>
      <c r="P28" s="16">
        <f>SUMIFS('Operating cost &amp; Budget report'!$H:$H, 'Operating cost &amp; Budget report'!$B:$B, P$5, 'Operating cost &amp; Budget report'!$J:$J, $C28)</f>
        <v>0</v>
      </c>
      <c r="Q28" s="16">
        <f>SUMIFS('Operating cost &amp; Budget report'!$H:$H, 'Operating cost &amp; Budget report'!$B:$B, Q$5, 'Operating cost &amp; Budget report'!$J:$J, $C28)</f>
        <v>0</v>
      </c>
      <c r="R28" s="16">
        <f>SUMIFS('Operating cost &amp; Budget report'!$H:$H, 'Operating cost &amp; Budget report'!$B:$B, R$5, 'Operating cost &amp; Budget report'!$J:$J, $C28)</f>
        <v>0</v>
      </c>
      <c r="S28" s="16">
        <f>SUMIFS('Operating cost &amp; Budget report'!$H:$H, 'Operating cost &amp; Budget report'!$B:$B, S$5, 'Operating cost &amp; Budget report'!$J:$J, $C28)</f>
        <v>0</v>
      </c>
      <c r="T28" s="16">
        <f>SUMIFS('Operating cost &amp; Budget report'!$H:$H, 'Operating cost &amp; Budget report'!$B:$B, T$5, 'Operating cost &amp; Budget report'!$J:$J, $C28)</f>
        <v>0</v>
      </c>
      <c r="U28" s="16">
        <f>SUMIFS('Operating cost &amp; Budget report'!$H:$H, 'Operating cost &amp; Budget report'!$B:$B, U$5, 'Operating cost &amp; Budget report'!$J:$J, $C28)</f>
        <v>0</v>
      </c>
      <c r="V28" s="16">
        <f>SUMIFS('Operating cost &amp; Budget report'!$H:$H, 'Operating cost &amp; Budget report'!$B:$B, V$5, 'Operating cost &amp; Budget report'!$J:$J, $C28)</f>
        <v>0</v>
      </c>
      <c r="W28" s="16">
        <f>SUMIFS('Operating cost &amp; Budget report'!$H:$H, 'Operating cost &amp; Budget report'!$B:$B, W$5, 'Operating cost &amp; Budget report'!$J:$J, $C28)</f>
        <v>1000</v>
      </c>
      <c r="X28" s="16">
        <f>SUMIFS('Operating cost &amp; Budget report'!$H:$H, 'Operating cost &amp; Budget report'!$B:$B, X$5, 'Operating cost &amp; Budget report'!$J:$J, $C28)</f>
        <v>0</v>
      </c>
      <c r="Y28" s="16">
        <f>SUMIFS('Operating cost &amp; Budget report'!$H:$H, 'Operating cost &amp; Budget report'!$B:$B, Y$5, 'Operating cost &amp; Budget report'!$J:$J, $C28)</f>
        <v>0</v>
      </c>
      <c r="Z28" s="16">
        <f>SUMIFS('Operating cost &amp; Budget report'!$H:$H, 'Operating cost &amp; Budget report'!$B:$B, Z$5, 'Operating cost &amp; Budget report'!$J:$J, $C28)</f>
        <v>0</v>
      </c>
      <c r="AA28" s="16">
        <f>SUMIFS('Operating cost &amp; Budget report'!$H:$H, 'Operating cost &amp; Budget report'!$B:$B, AA$5, 'Operating cost &amp; Budget report'!$J:$J, $C28)</f>
        <v>0</v>
      </c>
      <c r="AB28" s="16">
        <f>SUMIFS('Operating cost &amp; Budget report'!$H:$H, 'Operating cost &amp; Budget report'!$B:$B, AB$5, 'Operating cost &amp; Budget report'!$J:$J, $C28)</f>
        <v>0</v>
      </c>
      <c r="AC28" s="16">
        <f>SUMIFS('Operating cost &amp; Budget report'!$H:$H, 'Operating cost &amp; Budget report'!$B:$B, AC$5, 'Operating cost &amp; Budget report'!$J:$J, $C28)</f>
        <v>0</v>
      </c>
      <c r="AD28" s="16">
        <f>SUMIFS('Operating cost &amp; Budget report'!$H:$H, 'Operating cost &amp; Budget report'!$B:$B, AD$5, 'Operating cost &amp; Budget report'!$J:$J, $C28)</f>
        <v>0</v>
      </c>
      <c r="AE28" s="16">
        <f>SUMIFS('Operating cost &amp; Budget report'!$H:$H, 'Operating cost &amp; Budget report'!$B:$B, AE$5, 'Operating cost &amp; Budget report'!$J:$J, $C28)</f>
        <v>448</v>
      </c>
      <c r="AF28" s="16">
        <f>SUMIFS('Operating cost &amp; Budget report'!$H:$H, 'Operating cost &amp; Budget report'!$B:$B, AF$5, 'Operating cost &amp; Budget report'!$J:$J, $C28)</f>
        <v>0</v>
      </c>
      <c r="AG28" s="16">
        <f>SUMIFS('Operating cost &amp; Budget report'!$H:$H, 'Operating cost &amp; Budget report'!$B:$B, AG$5, 'Operating cost &amp; Budget report'!$J:$J, $C28)</f>
        <v>0</v>
      </c>
      <c r="AH28" s="16">
        <f>SUMIFS('Operating cost &amp; Budget report'!$H:$H, 'Operating cost &amp; Budget report'!$B:$B, AH$5, 'Operating cost &amp; Budget report'!$J:$J, $C28)</f>
        <v>0</v>
      </c>
    </row>
    <row r="29">
      <c r="A29" s="14">
        <f t="shared" si="9"/>
        <v>3.4</v>
      </c>
      <c r="B29" s="15" t="s">
        <v>50</v>
      </c>
      <c r="C29" s="14" t="s">
        <v>51</v>
      </c>
      <c r="D29" s="16">
        <f>SUMIFS('Operating cost &amp; Budget report'!$H:$H, 'Operating cost &amp; Budget report'!$B:$B, D$5, 'Operating cost &amp; Budget report'!$J:$J, $C29)</f>
        <v>0</v>
      </c>
      <c r="E29" s="16">
        <f>SUMIFS('Operating cost &amp; Budget report'!$H:$H, 'Operating cost &amp; Budget report'!$B:$B, E$5, 'Operating cost &amp; Budget report'!$J:$J, $C29)</f>
        <v>0</v>
      </c>
      <c r="F29" s="16">
        <f>SUMIFS('Operating cost &amp; Budget report'!$H:$H, 'Operating cost &amp; Budget report'!$B:$B, F$5, 'Operating cost &amp; Budget report'!$J:$J, $C29)</f>
        <v>0</v>
      </c>
      <c r="G29" s="16">
        <f>SUMIFS('Operating cost &amp; Budget report'!$H:$H, 'Operating cost &amp; Budget report'!$B:$B, G$5, 'Operating cost &amp; Budget report'!$J:$J, $C29)</f>
        <v>0</v>
      </c>
      <c r="H29" s="16">
        <f>SUMIFS('Operating cost &amp; Budget report'!$H:$H, 'Operating cost &amp; Budget report'!$B:$B, H$5, 'Operating cost &amp; Budget report'!$J:$J, $C29)</f>
        <v>0</v>
      </c>
      <c r="I29" s="16">
        <f>SUMIFS('Operating cost &amp; Budget report'!$H:$H, 'Operating cost &amp; Budget report'!$B:$B, I$5, 'Operating cost &amp; Budget report'!$J:$J, $C29)</f>
        <v>4000</v>
      </c>
      <c r="J29" s="16">
        <f>SUMIFS('Operating cost &amp; Budget report'!$H:$H, 'Operating cost &amp; Budget report'!$B:$B, J$5, 'Operating cost &amp; Budget report'!$J:$J, $C29)</f>
        <v>0</v>
      </c>
      <c r="K29" s="16">
        <f>SUMIFS('Operating cost &amp; Budget report'!$H:$H, 'Operating cost &amp; Budget report'!$B:$B, K$5, 'Operating cost &amp; Budget report'!$J:$J, $C29)</f>
        <v>0</v>
      </c>
      <c r="L29" s="16">
        <f>SUMIFS('Operating cost &amp; Budget report'!$H:$H, 'Operating cost &amp; Budget report'!$B:$B, L$5, 'Operating cost &amp; Budget report'!$J:$J, $C29)</f>
        <v>0</v>
      </c>
      <c r="M29" s="16">
        <f>SUMIFS('Operating cost &amp; Budget report'!$H:$H, 'Operating cost &amp; Budget report'!$B:$B, M$5, 'Operating cost &amp; Budget report'!$J:$J, $C29)</f>
        <v>2000</v>
      </c>
      <c r="N29" s="16">
        <f>SUMIFS('Operating cost &amp; Budget report'!$H:$H, 'Operating cost &amp; Budget report'!$B:$B, N$5, 'Operating cost &amp; Budget report'!$J:$J, $C29)</f>
        <v>0</v>
      </c>
      <c r="O29" s="16">
        <f>SUMIFS('Operating cost &amp; Budget report'!$H:$H, 'Operating cost &amp; Budget report'!$B:$B, O$5, 'Operating cost &amp; Budget report'!$J:$J, $C29)</f>
        <v>0</v>
      </c>
      <c r="P29" s="16">
        <f>SUMIFS('Operating cost &amp; Budget report'!$H:$H, 'Operating cost &amp; Budget report'!$B:$B, P$5, 'Operating cost &amp; Budget report'!$J:$J, $C29)</f>
        <v>0</v>
      </c>
      <c r="Q29" s="16">
        <f>SUMIFS('Operating cost &amp; Budget report'!$H:$H, 'Operating cost &amp; Budget report'!$B:$B, Q$5, 'Operating cost &amp; Budget report'!$J:$J, $C29)</f>
        <v>0</v>
      </c>
      <c r="R29" s="16">
        <f>SUMIFS('Operating cost &amp; Budget report'!$H:$H, 'Operating cost &amp; Budget report'!$B:$B, R$5, 'Operating cost &amp; Budget report'!$J:$J, $C29)</f>
        <v>0</v>
      </c>
      <c r="S29" s="16">
        <f>SUMIFS('Operating cost &amp; Budget report'!$H:$H, 'Operating cost &amp; Budget report'!$B:$B, S$5, 'Operating cost &amp; Budget report'!$J:$J, $C29)</f>
        <v>0</v>
      </c>
      <c r="T29" s="16">
        <f>SUMIFS('Operating cost &amp; Budget report'!$H:$H, 'Operating cost &amp; Budget report'!$B:$B, T$5, 'Operating cost &amp; Budget report'!$J:$J, $C29)</f>
        <v>0</v>
      </c>
      <c r="U29" s="16">
        <f>SUMIFS('Operating cost &amp; Budget report'!$H:$H, 'Operating cost &amp; Budget report'!$B:$B, U$5, 'Operating cost &amp; Budget report'!$J:$J, $C29)</f>
        <v>0</v>
      </c>
      <c r="V29" s="16">
        <f>SUMIFS('Operating cost &amp; Budget report'!$H:$H, 'Operating cost &amp; Budget report'!$B:$B, V$5, 'Operating cost &amp; Budget report'!$J:$J, $C29)</f>
        <v>0</v>
      </c>
      <c r="W29" s="16">
        <f>SUMIFS('Operating cost &amp; Budget report'!$H:$H, 'Operating cost &amp; Budget report'!$B:$B, W$5, 'Operating cost &amp; Budget report'!$J:$J, $C29)</f>
        <v>0</v>
      </c>
      <c r="X29" s="16">
        <f>SUMIFS('Operating cost &amp; Budget report'!$H:$H, 'Operating cost &amp; Budget report'!$B:$B, X$5, 'Operating cost &amp; Budget report'!$J:$J, $C29)</f>
        <v>0</v>
      </c>
      <c r="Y29" s="16">
        <f>SUMIFS('Operating cost &amp; Budget report'!$H:$H, 'Operating cost &amp; Budget report'!$B:$B, Y$5, 'Operating cost &amp; Budget report'!$J:$J, $C29)</f>
        <v>0</v>
      </c>
      <c r="Z29" s="16">
        <f>SUMIFS('Operating cost &amp; Budget report'!$H:$H, 'Operating cost &amp; Budget report'!$B:$B, Z$5, 'Operating cost &amp; Budget report'!$J:$J, $C29)</f>
        <v>0</v>
      </c>
      <c r="AA29" s="16">
        <f>SUMIFS('Operating cost &amp; Budget report'!$H:$H, 'Operating cost &amp; Budget report'!$B:$B, AA$5, 'Operating cost &amp; Budget report'!$J:$J, $C29)</f>
        <v>0</v>
      </c>
      <c r="AB29" s="16">
        <f>SUMIFS('Operating cost &amp; Budget report'!$H:$H, 'Operating cost &amp; Budget report'!$B:$B, AB$5, 'Operating cost &amp; Budget report'!$J:$J, $C29)</f>
        <v>0</v>
      </c>
      <c r="AC29" s="16">
        <f>SUMIFS('Operating cost &amp; Budget report'!$H:$H, 'Operating cost &amp; Budget report'!$B:$B, AC$5, 'Operating cost &amp; Budget report'!$J:$J, $C29)</f>
        <v>0</v>
      </c>
      <c r="AD29" s="16">
        <f>SUMIFS('Operating cost &amp; Budget report'!$H:$H, 'Operating cost &amp; Budget report'!$B:$B, AD$5, 'Operating cost &amp; Budget report'!$J:$J, $C29)</f>
        <v>0</v>
      </c>
      <c r="AE29" s="16">
        <f>SUMIFS('Operating cost &amp; Budget report'!$H:$H, 'Operating cost &amp; Budget report'!$B:$B, AE$5, 'Operating cost &amp; Budget report'!$J:$J, $C29)</f>
        <v>0</v>
      </c>
      <c r="AF29" s="16">
        <f>SUMIFS('Operating cost &amp; Budget report'!$H:$H, 'Operating cost &amp; Budget report'!$B:$B, AF$5, 'Operating cost &amp; Budget report'!$J:$J, $C29)</f>
        <v>0</v>
      </c>
      <c r="AG29" s="16">
        <f>SUMIFS('Operating cost &amp; Budget report'!$H:$H, 'Operating cost &amp; Budget report'!$B:$B, AG$5, 'Operating cost &amp; Budget report'!$J:$J, $C29)</f>
        <v>0</v>
      </c>
      <c r="AH29" s="16">
        <f>SUMIFS('Operating cost &amp; Budget report'!$H:$H, 'Operating cost &amp; Budget report'!$B:$B, AH$5, 'Operating cost &amp; Budget report'!$J:$J, $C29)</f>
        <v>0</v>
      </c>
    </row>
    <row r="30">
      <c r="A30" s="14">
        <f t="shared" si="9"/>
        <v>3.5</v>
      </c>
      <c r="B30" s="15" t="s">
        <v>52</v>
      </c>
      <c r="C30" s="14" t="s">
        <v>53</v>
      </c>
      <c r="D30" s="16">
        <f>SUMIFS('Operating cost &amp; Budget report'!$H:$H, 'Operating cost &amp; Budget report'!$B:$B, D$5, 'Operating cost &amp; Budget report'!$J:$J, $C30)</f>
        <v>0</v>
      </c>
      <c r="E30" s="16">
        <f>SUMIFS('Operating cost &amp; Budget report'!$H:$H, 'Operating cost &amp; Budget report'!$B:$B, E$5, 'Operating cost &amp; Budget report'!$J:$J, $C30)</f>
        <v>0</v>
      </c>
      <c r="F30" s="16">
        <f>SUMIFS('Operating cost &amp; Budget report'!$H:$H, 'Operating cost &amp; Budget report'!$B:$B, F$5, 'Operating cost &amp; Budget report'!$J:$J, $C30)</f>
        <v>0</v>
      </c>
      <c r="G30" s="16">
        <f>SUMIFS('Operating cost &amp; Budget report'!$H:$H, 'Operating cost &amp; Budget report'!$B:$B, G$5, 'Operating cost &amp; Budget report'!$J:$J, $C30)</f>
        <v>0</v>
      </c>
      <c r="H30" s="16">
        <f>SUMIFS('Operating cost &amp; Budget report'!$H:$H, 'Operating cost &amp; Budget report'!$B:$B, H$5, 'Operating cost &amp; Budget report'!$J:$J, $C30)</f>
        <v>0</v>
      </c>
      <c r="I30" s="16">
        <f>SUMIFS('Operating cost &amp; Budget report'!$H:$H, 'Operating cost &amp; Budget report'!$B:$B, I$5, 'Operating cost &amp; Budget report'!$J:$J, $C30)</f>
        <v>0</v>
      </c>
      <c r="J30" s="16">
        <f>SUMIFS('Operating cost &amp; Budget report'!$H:$H, 'Operating cost &amp; Budget report'!$B:$B, J$5, 'Operating cost &amp; Budget report'!$J:$J, $C30)</f>
        <v>0</v>
      </c>
      <c r="K30" s="16">
        <f>SUMIFS('Operating cost &amp; Budget report'!$H:$H, 'Operating cost &amp; Budget report'!$B:$B, K$5, 'Operating cost &amp; Budget report'!$J:$J, $C30)</f>
        <v>0</v>
      </c>
      <c r="L30" s="16">
        <f>SUMIFS('Operating cost &amp; Budget report'!$H:$H, 'Operating cost &amp; Budget report'!$B:$B, L$5, 'Operating cost &amp; Budget report'!$J:$J, $C30)</f>
        <v>0</v>
      </c>
      <c r="M30" s="16">
        <f>SUMIFS('Operating cost &amp; Budget report'!$H:$H, 'Operating cost &amp; Budget report'!$B:$B, M$5, 'Operating cost &amp; Budget report'!$J:$J, $C30)</f>
        <v>0</v>
      </c>
      <c r="N30" s="16">
        <f>SUMIFS('Operating cost &amp; Budget report'!$H:$H, 'Operating cost &amp; Budget report'!$B:$B, N$5, 'Operating cost &amp; Budget report'!$J:$J, $C30)</f>
        <v>0</v>
      </c>
      <c r="O30" s="16">
        <f>SUMIFS('Operating cost &amp; Budget report'!$H:$H, 'Operating cost &amp; Budget report'!$B:$B, O$5, 'Operating cost &amp; Budget report'!$J:$J, $C30)</f>
        <v>0</v>
      </c>
      <c r="P30" s="16">
        <f>SUMIFS('Operating cost &amp; Budget report'!$H:$H, 'Operating cost &amp; Budget report'!$B:$B, P$5, 'Operating cost &amp; Budget report'!$J:$J, $C30)</f>
        <v>0</v>
      </c>
      <c r="Q30" s="16">
        <f>SUMIFS('Operating cost &amp; Budget report'!$H:$H, 'Operating cost &amp; Budget report'!$B:$B, Q$5, 'Operating cost &amp; Budget report'!$J:$J, $C30)</f>
        <v>0</v>
      </c>
      <c r="R30" s="16">
        <f>SUMIFS('Operating cost &amp; Budget report'!$H:$H, 'Operating cost &amp; Budget report'!$B:$B, R$5, 'Operating cost &amp; Budget report'!$J:$J, $C30)</f>
        <v>0</v>
      </c>
      <c r="S30" s="16">
        <f>SUMIFS('Operating cost &amp; Budget report'!$H:$H, 'Operating cost &amp; Budget report'!$B:$B, S$5, 'Operating cost &amp; Budget report'!$J:$J, $C30)</f>
        <v>0</v>
      </c>
      <c r="T30" s="16">
        <f>SUMIFS('Operating cost &amp; Budget report'!$H:$H, 'Operating cost &amp; Budget report'!$B:$B, T$5, 'Operating cost &amp; Budget report'!$J:$J, $C30)</f>
        <v>0</v>
      </c>
      <c r="U30" s="16">
        <f>SUMIFS('Operating cost &amp; Budget report'!$H:$H, 'Operating cost &amp; Budget report'!$B:$B, U$5, 'Operating cost &amp; Budget report'!$J:$J, $C30)</f>
        <v>0</v>
      </c>
      <c r="V30" s="16">
        <f>SUMIFS('Operating cost &amp; Budget report'!$H:$H, 'Operating cost &amp; Budget report'!$B:$B, V$5, 'Operating cost &amp; Budget report'!$J:$J, $C30)</f>
        <v>0</v>
      </c>
      <c r="W30" s="16">
        <f>SUMIFS('Operating cost &amp; Budget report'!$H:$H, 'Operating cost &amp; Budget report'!$B:$B, W$5, 'Operating cost &amp; Budget report'!$J:$J, $C30)</f>
        <v>0</v>
      </c>
      <c r="X30" s="16">
        <f>SUMIFS('Operating cost &amp; Budget report'!$H:$H, 'Operating cost &amp; Budget report'!$B:$B, X$5, 'Operating cost &amp; Budget report'!$J:$J, $C30)</f>
        <v>0</v>
      </c>
      <c r="Y30" s="16">
        <f>SUMIFS('Operating cost &amp; Budget report'!$H:$H, 'Operating cost &amp; Budget report'!$B:$B, Y$5, 'Operating cost &amp; Budget report'!$J:$J, $C30)</f>
        <v>0</v>
      </c>
      <c r="Z30" s="16">
        <f>SUMIFS('Operating cost &amp; Budget report'!$H:$H, 'Operating cost &amp; Budget report'!$B:$B, Z$5, 'Operating cost &amp; Budget report'!$J:$J, $C30)</f>
        <v>0</v>
      </c>
      <c r="AA30" s="16">
        <f>SUMIFS('Operating cost &amp; Budget report'!$H:$H, 'Operating cost &amp; Budget report'!$B:$B, AA$5, 'Operating cost &amp; Budget report'!$J:$J, $C30)</f>
        <v>0</v>
      </c>
      <c r="AB30" s="16">
        <f>SUMIFS('Operating cost &amp; Budget report'!$H:$H, 'Operating cost &amp; Budget report'!$B:$B, AB$5, 'Operating cost &amp; Budget report'!$J:$J, $C30)</f>
        <v>0</v>
      </c>
      <c r="AC30" s="16">
        <f>SUMIFS('Operating cost &amp; Budget report'!$H:$H, 'Operating cost &amp; Budget report'!$B:$B, AC$5, 'Operating cost &amp; Budget report'!$J:$J, $C30)</f>
        <v>0</v>
      </c>
      <c r="AD30" s="16">
        <f>SUMIFS('Operating cost &amp; Budget report'!$H:$H, 'Operating cost &amp; Budget report'!$B:$B, AD$5, 'Operating cost &amp; Budget report'!$J:$J, $C30)</f>
        <v>0</v>
      </c>
      <c r="AE30" s="16">
        <f>SUMIFS('Operating cost &amp; Budget report'!$H:$H, 'Operating cost &amp; Budget report'!$B:$B, AE$5, 'Operating cost &amp; Budget report'!$J:$J, $C30)</f>
        <v>0</v>
      </c>
      <c r="AF30" s="16">
        <f>SUMIFS('Operating cost &amp; Budget report'!$H:$H, 'Operating cost &amp; Budget report'!$B:$B, AF$5, 'Operating cost &amp; Budget report'!$J:$J, $C30)</f>
        <v>0</v>
      </c>
      <c r="AG30" s="16">
        <f>SUMIFS('Operating cost &amp; Budget report'!$H:$H, 'Operating cost &amp; Budget report'!$B:$B, AG$5, 'Operating cost &amp; Budget report'!$J:$J, $C30)</f>
        <v>0</v>
      </c>
      <c r="AH30" s="16">
        <f>SUMIFS('Operating cost &amp; Budget report'!$H:$H, 'Operating cost &amp; Budget report'!$B:$B, AH$5, 'Operating cost &amp; Budget report'!$J:$J, $C30)</f>
        <v>0</v>
      </c>
    </row>
    <row r="31">
      <c r="A31" s="14">
        <f t="shared" si="9"/>
        <v>3.6</v>
      </c>
      <c r="B31" s="15" t="s">
        <v>54</v>
      </c>
      <c r="C31" s="14" t="s">
        <v>55</v>
      </c>
      <c r="D31" s="16">
        <f>SUMIFS('Operating cost &amp; Budget report'!$H:$H, 'Operating cost &amp; Budget report'!$B:$B, D$5, 'Operating cost &amp; Budget report'!$J:$J, $C31)</f>
        <v>0</v>
      </c>
      <c r="E31" s="16">
        <f>SUMIFS('Operating cost &amp; Budget report'!$H:$H, 'Operating cost &amp; Budget report'!$B:$B, E$5, 'Operating cost &amp; Budget report'!$J:$J, $C31)</f>
        <v>0</v>
      </c>
      <c r="F31" s="16">
        <f>SUMIFS('Operating cost &amp; Budget report'!$H:$H, 'Operating cost &amp; Budget report'!$B:$B, F$5, 'Operating cost &amp; Budget report'!$J:$J, $C31)</f>
        <v>0</v>
      </c>
      <c r="G31" s="16">
        <f>SUMIFS('Operating cost &amp; Budget report'!$H:$H, 'Operating cost &amp; Budget report'!$B:$B, G$5, 'Operating cost &amp; Budget report'!$J:$J, $C31)</f>
        <v>0</v>
      </c>
      <c r="H31" s="16">
        <f>SUMIFS('Operating cost &amp; Budget report'!$H:$H, 'Operating cost &amp; Budget report'!$B:$B, H$5, 'Operating cost &amp; Budget report'!$J:$J, $C31)</f>
        <v>0</v>
      </c>
      <c r="I31" s="16">
        <f>SUMIFS('Operating cost &amp; Budget report'!$H:$H, 'Operating cost &amp; Budget report'!$B:$B, I$5, 'Operating cost &amp; Budget report'!$J:$J, $C31)</f>
        <v>0</v>
      </c>
      <c r="J31" s="16">
        <f>SUMIFS('Operating cost &amp; Budget report'!$H:$H, 'Operating cost &amp; Budget report'!$B:$B, J$5, 'Operating cost &amp; Budget report'!$J:$J, $C31)</f>
        <v>0</v>
      </c>
      <c r="K31" s="16">
        <f>SUMIFS('Operating cost &amp; Budget report'!$H:$H, 'Operating cost &amp; Budget report'!$B:$B, K$5, 'Operating cost &amp; Budget report'!$J:$J, $C31)</f>
        <v>0</v>
      </c>
      <c r="L31" s="16">
        <f>SUMIFS('Operating cost &amp; Budget report'!$H:$H, 'Operating cost &amp; Budget report'!$B:$B, L$5, 'Operating cost &amp; Budget report'!$J:$J, $C31)</f>
        <v>0</v>
      </c>
      <c r="M31" s="16">
        <f>SUMIFS('Operating cost &amp; Budget report'!$H:$H, 'Operating cost &amp; Budget report'!$B:$B, M$5, 'Operating cost &amp; Budget report'!$J:$J, $C31)</f>
        <v>0</v>
      </c>
      <c r="N31" s="16">
        <f>SUMIFS('Operating cost &amp; Budget report'!$H:$H, 'Operating cost &amp; Budget report'!$B:$B, N$5, 'Operating cost &amp; Budget report'!$J:$J, $C31)</f>
        <v>1000</v>
      </c>
      <c r="O31" s="16">
        <f>SUMIFS('Operating cost &amp; Budget report'!$H:$H, 'Operating cost &amp; Budget report'!$B:$B, O$5, 'Operating cost &amp; Budget report'!$J:$J, $C31)</f>
        <v>0</v>
      </c>
      <c r="P31" s="16">
        <f>SUMIFS('Operating cost &amp; Budget report'!$H:$H, 'Operating cost &amp; Budget report'!$B:$B, P$5, 'Operating cost &amp; Budget report'!$J:$J, $C31)</f>
        <v>0</v>
      </c>
      <c r="Q31" s="16">
        <f>SUMIFS('Operating cost &amp; Budget report'!$H:$H, 'Operating cost &amp; Budget report'!$B:$B, Q$5, 'Operating cost &amp; Budget report'!$J:$J, $C31)</f>
        <v>0</v>
      </c>
      <c r="R31" s="16">
        <f>SUMIFS('Operating cost &amp; Budget report'!$H:$H, 'Operating cost &amp; Budget report'!$B:$B, R$5, 'Operating cost &amp; Budget report'!$J:$J, $C31)</f>
        <v>0</v>
      </c>
      <c r="S31" s="16">
        <f>SUMIFS('Operating cost &amp; Budget report'!$H:$H, 'Operating cost &amp; Budget report'!$B:$B, S$5, 'Operating cost &amp; Budget report'!$J:$J, $C31)</f>
        <v>0</v>
      </c>
      <c r="T31" s="16">
        <f>SUMIFS('Operating cost &amp; Budget report'!$H:$H, 'Operating cost &amp; Budget report'!$B:$B, T$5, 'Operating cost &amp; Budget report'!$J:$J, $C31)</f>
        <v>0</v>
      </c>
      <c r="U31" s="16">
        <f>SUMIFS('Operating cost &amp; Budget report'!$H:$H, 'Operating cost &amp; Budget report'!$B:$B, U$5, 'Operating cost &amp; Budget report'!$J:$J, $C31)</f>
        <v>0</v>
      </c>
      <c r="V31" s="16">
        <f>SUMIFS('Operating cost &amp; Budget report'!$H:$H, 'Operating cost &amp; Budget report'!$B:$B, V$5, 'Operating cost &amp; Budget report'!$J:$J, $C31)</f>
        <v>0</v>
      </c>
      <c r="W31" s="16">
        <f>SUMIFS('Operating cost &amp; Budget report'!$H:$H, 'Operating cost &amp; Budget report'!$B:$B, W$5, 'Operating cost &amp; Budget report'!$J:$J, $C31)</f>
        <v>0</v>
      </c>
      <c r="X31" s="16">
        <f>SUMIFS('Operating cost &amp; Budget report'!$H:$H, 'Operating cost &amp; Budget report'!$B:$B, X$5, 'Operating cost &amp; Budget report'!$J:$J, $C31)</f>
        <v>0</v>
      </c>
      <c r="Y31" s="16">
        <f>SUMIFS('Operating cost &amp; Budget report'!$H:$H, 'Operating cost &amp; Budget report'!$B:$B, Y$5, 'Operating cost &amp; Budget report'!$J:$J, $C31)</f>
        <v>0</v>
      </c>
      <c r="Z31" s="16">
        <f>SUMIFS('Operating cost &amp; Budget report'!$H:$H, 'Operating cost &amp; Budget report'!$B:$B, Z$5, 'Operating cost &amp; Budget report'!$J:$J, $C31)</f>
        <v>0</v>
      </c>
      <c r="AA31" s="16">
        <f>SUMIFS('Operating cost &amp; Budget report'!$H:$H, 'Operating cost &amp; Budget report'!$B:$B, AA$5, 'Operating cost &amp; Budget report'!$J:$J, $C31)</f>
        <v>0</v>
      </c>
      <c r="AB31" s="16">
        <f>SUMIFS('Operating cost &amp; Budget report'!$H:$H, 'Operating cost &amp; Budget report'!$B:$B, AB$5, 'Operating cost &amp; Budget report'!$J:$J, $C31)</f>
        <v>0</v>
      </c>
      <c r="AC31" s="16">
        <f>SUMIFS('Operating cost &amp; Budget report'!$H:$H, 'Operating cost &amp; Budget report'!$B:$B, AC$5, 'Operating cost &amp; Budget report'!$J:$J, $C31)</f>
        <v>0</v>
      </c>
      <c r="AD31" s="16">
        <f>SUMIFS('Operating cost &amp; Budget report'!$H:$H, 'Operating cost &amp; Budget report'!$B:$B, AD$5, 'Operating cost &amp; Budget report'!$J:$J, $C31)</f>
        <v>0</v>
      </c>
      <c r="AE31" s="16">
        <f>SUMIFS('Operating cost &amp; Budget report'!$H:$H, 'Operating cost &amp; Budget report'!$B:$B, AE$5, 'Operating cost &amp; Budget report'!$J:$J, $C31)</f>
        <v>0</v>
      </c>
      <c r="AF31" s="16">
        <f>SUMIFS('Operating cost &amp; Budget report'!$H:$H, 'Operating cost &amp; Budget report'!$B:$B, AF$5, 'Operating cost &amp; Budget report'!$J:$J, $C31)</f>
        <v>0</v>
      </c>
      <c r="AG31" s="16">
        <f>SUMIFS('Operating cost &amp; Budget report'!$H:$H, 'Operating cost &amp; Budget report'!$B:$B, AG$5, 'Operating cost &amp; Budget report'!$J:$J, $C31)</f>
        <v>0</v>
      </c>
      <c r="AH31" s="16">
        <f>SUMIFS('Operating cost &amp; Budget report'!$H:$H, 'Operating cost &amp; Budget report'!$B:$B, AH$5, 'Operating cost &amp; Budget report'!$J:$J, $C31)</f>
        <v>0</v>
      </c>
    </row>
    <row r="32">
      <c r="A32" s="17">
        <v>4.0</v>
      </c>
      <c r="B32" s="18" t="s">
        <v>56</v>
      </c>
      <c r="C32" s="17"/>
      <c r="D32" s="19">
        <f t="shared" ref="D32:O32" si="10">subtotal(9,D33:D42)</f>
        <v>336</v>
      </c>
      <c r="E32" s="19">
        <f t="shared" si="10"/>
        <v>0</v>
      </c>
      <c r="F32" s="19">
        <f t="shared" si="10"/>
        <v>0</v>
      </c>
      <c r="G32" s="19">
        <f t="shared" si="10"/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</row>
    <row r="33">
      <c r="A33" s="14">
        <v>4.1</v>
      </c>
      <c r="B33" s="15" t="s">
        <v>57</v>
      </c>
      <c r="C33" s="14" t="s">
        <v>58</v>
      </c>
      <c r="D33" s="16">
        <f>SUMIFS('Operating cost &amp; Budget report'!$H:$H, 'Operating cost &amp; Budget report'!$B:$B, D$5, 'Operating cost &amp; Budget report'!$J:$J, $C33)</f>
        <v>0</v>
      </c>
      <c r="E33" s="16">
        <f>SUMIFS('Operating cost &amp; Budget report'!$H:$H, 'Operating cost &amp; Budget report'!$B:$B, E$5, 'Operating cost &amp; Budget report'!$J:$J, $C33)</f>
        <v>0</v>
      </c>
      <c r="F33" s="16">
        <f>SUMIFS('Operating cost &amp; Budget report'!$H:$H, 'Operating cost &amp; Budget report'!$B:$B, F$5, 'Operating cost &amp; Budget report'!$J:$J, $C33)</f>
        <v>0</v>
      </c>
      <c r="G33" s="16">
        <f>SUMIFS('Operating cost &amp; Budget report'!$H:$H, 'Operating cost &amp; Budget report'!$B:$B, G$5, 'Operating cost &amp; Budget report'!$J:$J, $C33)</f>
        <v>0</v>
      </c>
      <c r="H33" s="16">
        <f>SUMIFS('Operating cost &amp; Budget report'!$H:$H, 'Operating cost &amp; Budget report'!$B:$B, H$5, 'Operating cost &amp; Budget report'!$J:$J, $C33)</f>
        <v>0</v>
      </c>
      <c r="I33" s="16">
        <f>SUMIFS('Operating cost &amp; Budget report'!$H:$H, 'Operating cost &amp; Budget report'!$B:$B, I$5, 'Operating cost &amp; Budget report'!$J:$J, $C33)</f>
        <v>0</v>
      </c>
      <c r="J33" s="16">
        <f>SUMIFS('Operating cost &amp; Budget report'!$H:$H, 'Operating cost &amp; Budget report'!$B:$B, J$5, 'Operating cost &amp; Budget report'!$J:$J, $C33)</f>
        <v>0</v>
      </c>
      <c r="K33" s="16">
        <f>SUMIFS('Operating cost &amp; Budget report'!$H:$H, 'Operating cost &amp; Budget report'!$B:$B, K$5, 'Operating cost &amp; Budget report'!$J:$J, $C33)</f>
        <v>0</v>
      </c>
      <c r="L33" s="16">
        <f>SUMIFS('Operating cost &amp; Budget report'!$H:$H, 'Operating cost &amp; Budget report'!$B:$B, L$5, 'Operating cost &amp; Budget report'!$J:$J, $C33)</f>
        <v>0</v>
      </c>
      <c r="M33" s="16">
        <f>SUMIFS('Operating cost &amp; Budget report'!$H:$H, 'Operating cost &amp; Budget report'!$B:$B, M$5, 'Operating cost &amp; Budget report'!$J:$J, $C33)</f>
        <v>0</v>
      </c>
      <c r="N33" s="16">
        <f>SUMIFS('Operating cost &amp; Budget report'!$H:$H, 'Operating cost &amp; Budget report'!$B:$B, N$5, 'Operating cost &amp; Budget report'!$J:$J, $C33)</f>
        <v>0</v>
      </c>
      <c r="O33" s="16">
        <f>SUMIFS('Operating cost &amp; Budget report'!$H:$H, 'Operating cost &amp; Budget report'!$B:$B, O$5, 'Operating cost &amp; Budget report'!$J:$J, $C33)</f>
        <v>0</v>
      </c>
      <c r="P33" s="16">
        <f>SUMIFS('Operating cost &amp; Budget report'!$H:$H, 'Operating cost &amp; Budget report'!$B:$B, P$5, 'Operating cost &amp; Budget report'!$J:$J, $C33)</f>
        <v>0</v>
      </c>
      <c r="Q33" s="16">
        <f>SUMIFS('Operating cost &amp; Budget report'!$H:$H, 'Operating cost &amp; Budget report'!$B:$B, Q$5, 'Operating cost &amp; Budget report'!$J:$J, $C33)</f>
        <v>0</v>
      </c>
      <c r="R33" s="16">
        <f>SUMIFS('Operating cost &amp; Budget report'!$H:$H, 'Operating cost &amp; Budget report'!$B:$B, R$5, 'Operating cost &amp; Budget report'!$J:$J, $C33)</f>
        <v>0</v>
      </c>
      <c r="S33" s="16">
        <f>SUMIFS('Operating cost &amp; Budget report'!$H:$H, 'Operating cost &amp; Budget report'!$B:$B, S$5, 'Operating cost &amp; Budget report'!$J:$J, $C33)</f>
        <v>0</v>
      </c>
      <c r="T33" s="16">
        <f>SUMIFS('Operating cost &amp; Budget report'!$H:$H, 'Operating cost &amp; Budget report'!$B:$B, T$5, 'Operating cost &amp; Budget report'!$J:$J, $C33)</f>
        <v>0</v>
      </c>
      <c r="U33" s="16">
        <f>SUMIFS('Operating cost &amp; Budget report'!$H:$H, 'Operating cost &amp; Budget report'!$B:$B, U$5, 'Operating cost &amp; Budget report'!$J:$J, $C33)</f>
        <v>0</v>
      </c>
      <c r="V33" s="16">
        <f>SUMIFS('Operating cost &amp; Budget report'!$H:$H, 'Operating cost &amp; Budget report'!$B:$B, V$5, 'Operating cost &amp; Budget report'!$J:$J, $C33)</f>
        <v>0</v>
      </c>
      <c r="W33" s="16">
        <f>SUMIFS('Operating cost &amp; Budget report'!$H:$H, 'Operating cost &amp; Budget report'!$B:$B, W$5, 'Operating cost &amp; Budget report'!$J:$J, $C33)</f>
        <v>0</v>
      </c>
      <c r="X33" s="16">
        <f>SUMIFS('Operating cost &amp; Budget report'!$H:$H, 'Operating cost &amp; Budget report'!$B:$B, X$5, 'Operating cost &amp; Budget report'!$J:$J, $C33)</f>
        <v>0</v>
      </c>
      <c r="Y33" s="16">
        <f>SUMIFS('Operating cost &amp; Budget report'!$H:$H, 'Operating cost &amp; Budget report'!$B:$B, Y$5, 'Operating cost &amp; Budget report'!$J:$J, $C33)</f>
        <v>0</v>
      </c>
      <c r="Z33" s="16">
        <f>SUMIFS('Operating cost &amp; Budget report'!$H:$H, 'Operating cost &amp; Budget report'!$B:$B, Z$5, 'Operating cost &amp; Budget report'!$J:$J, $C33)</f>
        <v>0</v>
      </c>
      <c r="AA33" s="16">
        <f>SUMIFS('Operating cost &amp; Budget report'!$H:$H, 'Operating cost &amp; Budget report'!$B:$B, AA$5, 'Operating cost &amp; Budget report'!$J:$J, $C33)</f>
        <v>0</v>
      </c>
      <c r="AB33" s="16">
        <f>SUMIFS('Operating cost &amp; Budget report'!$H:$H, 'Operating cost &amp; Budget report'!$B:$B, AB$5, 'Operating cost &amp; Budget report'!$J:$J, $C33)</f>
        <v>0</v>
      </c>
      <c r="AC33" s="16">
        <f>SUMIFS('Operating cost &amp; Budget report'!$H:$H, 'Operating cost &amp; Budget report'!$B:$B, AC$5, 'Operating cost &amp; Budget report'!$J:$J, $C33)</f>
        <v>0</v>
      </c>
      <c r="AD33" s="16">
        <f>SUMIFS('Operating cost &amp; Budget report'!$H:$H, 'Operating cost &amp; Budget report'!$B:$B, AD$5, 'Operating cost &amp; Budget report'!$J:$J, $C33)</f>
        <v>0</v>
      </c>
      <c r="AE33" s="16">
        <f>SUMIFS('Operating cost &amp; Budget report'!$H:$H, 'Operating cost &amp; Budget report'!$B:$B, AE$5, 'Operating cost &amp; Budget report'!$J:$J, $C33)</f>
        <v>0</v>
      </c>
      <c r="AF33" s="16">
        <f>SUMIFS('Operating cost &amp; Budget report'!$H:$H, 'Operating cost &amp; Budget report'!$B:$B, AF$5, 'Operating cost &amp; Budget report'!$J:$J, $C33)</f>
        <v>0</v>
      </c>
      <c r="AG33" s="16">
        <f>SUMIFS('Operating cost &amp; Budget report'!$H:$H, 'Operating cost &amp; Budget report'!$B:$B, AG$5, 'Operating cost &amp; Budget report'!$J:$J, $C33)</f>
        <v>0</v>
      </c>
      <c r="AH33" s="16">
        <f>SUMIFS('Operating cost &amp; Budget report'!$H:$H, 'Operating cost &amp; Budget report'!$B:$B, AH$5, 'Operating cost &amp; Budget report'!$J:$J, $C33)</f>
        <v>0</v>
      </c>
    </row>
    <row r="34">
      <c r="A34" s="14">
        <f t="shared" ref="A34:A41" si="11">A33+0.1</f>
        <v>4.2</v>
      </c>
      <c r="B34" s="15" t="s">
        <v>59</v>
      </c>
      <c r="C34" s="14" t="s">
        <v>60</v>
      </c>
      <c r="D34" s="16">
        <f>SUMIFS('Operating cost &amp; Budget report'!$H:$H, 'Operating cost &amp; Budget report'!$B:$B, D$5, 'Operating cost &amp; Budget report'!$J:$J, $C34)</f>
        <v>0</v>
      </c>
      <c r="E34" s="16">
        <f>SUMIFS('Operating cost &amp; Budget report'!$H:$H, 'Operating cost &amp; Budget report'!$B:$B, E$5, 'Operating cost &amp; Budget report'!$J:$J, $C34)</f>
        <v>0</v>
      </c>
      <c r="F34" s="16">
        <f>SUMIFS('Operating cost &amp; Budget report'!$H:$H, 'Operating cost &amp; Budget report'!$B:$B, F$5, 'Operating cost &amp; Budget report'!$J:$J, $C34)</f>
        <v>0</v>
      </c>
      <c r="G34" s="16">
        <f>SUMIFS('Operating cost &amp; Budget report'!$H:$H, 'Operating cost &amp; Budget report'!$B:$B, G$5, 'Operating cost &amp; Budget report'!$J:$J, $C34)</f>
        <v>0</v>
      </c>
      <c r="H34" s="16">
        <f>SUMIFS('Operating cost &amp; Budget report'!$H:$H, 'Operating cost &amp; Budget report'!$B:$B, H$5, 'Operating cost &amp; Budget report'!$J:$J, $C34)</f>
        <v>0</v>
      </c>
      <c r="I34" s="16">
        <f>SUMIFS('Operating cost &amp; Budget report'!$H:$H, 'Operating cost &amp; Budget report'!$B:$B, I$5, 'Operating cost &amp; Budget report'!$J:$J, $C34)</f>
        <v>0</v>
      </c>
      <c r="J34" s="16">
        <f>SUMIFS('Operating cost &amp; Budget report'!$H:$H, 'Operating cost &amp; Budget report'!$B:$B, J$5, 'Operating cost &amp; Budget report'!$J:$J, $C34)</f>
        <v>0</v>
      </c>
      <c r="K34" s="16">
        <f>SUMIFS('Operating cost &amp; Budget report'!$H:$H, 'Operating cost &amp; Budget report'!$B:$B, K$5, 'Operating cost &amp; Budget report'!$J:$J, $C34)</f>
        <v>0</v>
      </c>
      <c r="L34" s="16">
        <f>SUMIFS('Operating cost &amp; Budget report'!$H:$H, 'Operating cost &amp; Budget report'!$B:$B, L$5, 'Operating cost &amp; Budget report'!$J:$J, $C34)</f>
        <v>0</v>
      </c>
      <c r="M34" s="16">
        <f>SUMIFS('Operating cost &amp; Budget report'!$H:$H, 'Operating cost &amp; Budget report'!$B:$B, M$5, 'Operating cost &amp; Budget report'!$J:$J, $C34)</f>
        <v>0</v>
      </c>
      <c r="N34" s="16">
        <f>SUMIFS('Operating cost &amp; Budget report'!$H:$H, 'Operating cost &amp; Budget report'!$B:$B, N$5, 'Operating cost &amp; Budget report'!$J:$J, $C34)</f>
        <v>0</v>
      </c>
      <c r="O34" s="16">
        <f>SUMIFS('Operating cost &amp; Budget report'!$H:$H, 'Operating cost &amp; Budget report'!$B:$B, O$5, 'Operating cost &amp; Budget report'!$J:$J, $C34)</f>
        <v>0</v>
      </c>
      <c r="P34" s="16">
        <f>SUMIFS('Operating cost &amp; Budget report'!$H:$H, 'Operating cost &amp; Budget report'!$B:$B, P$5, 'Operating cost &amp; Budget report'!$J:$J, $C34)</f>
        <v>0</v>
      </c>
      <c r="Q34" s="16">
        <f>SUMIFS('Operating cost &amp; Budget report'!$H:$H, 'Operating cost &amp; Budget report'!$B:$B, Q$5, 'Operating cost &amp; Budget report'!$J:$J, $C34)</f>
        <v>0</v>
      </c>
      <c r="R34" s="16">
        <f>SUMIFS('Operating cost &amp; Budget report'!$H:$H, 'Operating cost &amp; Budget report'!$B:$B, R$5, 'Operating cost &amp; Budget report'!$J:$J, $C34)</f>
        <v>0</v>
      </c>
      <c r="S34" s="16">
        <f>SUMIFS('Operating cost &amp; Budget report'!$H:$H, 'Operating cost &amp; Budget report'!$B:$B, S$5, 'Operating cost &amp; Budget report'!$J:$J, $C34)</f>
        <v>0</v>
      </c>
      <c r="T34" s="16">
        <f>SUMIFS('Operating cost &amp; Budget report'!$H:$H, 'Operating cost &amp; Budget report'!$B:$B, T$5, 'Operating cost &amp; Budget report'!$J:$J, $C34)</f>
        <v>0</v>
      </c>
      <c r="U34" s="16">
        <f>SUMIFS('Operating cost &amp; Budget report'!$H:$H, 'Operating cost &amp; Budget report'!$B:$B, U$5, 'Operating cost &amp; Budget report'!$J:$J, $C34)</f>
        <v>0</v>
      </c>
      <c r="V34" s="16">
        <f>SUMIFS('Operating cost &amp; Budget report'!$H:$H, 'Operating cost &amp; Budget report'!$B:$B, V$5, 'Operating cost &amp; Budget report'!$J:$J, $C34)</f>
        <v>0</v>
      </c>
      <c r="W34" s="16">
        <f>SUMIFS('Operating cost &amp; Budget report'!$H:$H, 'Operating cost &amp; Budget report'!$B:$B, W$5, 'Operating cost &amp; Budget report'!$J:$J, $C34)</f>
        <v>0</v>
      </c>
      <c r="X34" s="16">
        <f>SUMIFS('Operating cost &amp; Budget report'!$H:$H, 'Operating cost &amp; Budget report'!$B:$B, X$5, 'Operating cost &amp; Budget report'!$J:$J, $C34)</f>
        <v>0</v>
      </c>
      <c r="Y34" s="16">
        <f>SUMIFS('Operating cost &amp; Budget report'!$H:$H, 'Operating cost &amp; Budget report'!$B:$B, Y$5, 'Operating cost &amp; Budget report'!$J:$J, $C34)</f>
        <v>0</v>
      </c>
      <c r="Z34" s="16">
        <f>SUMIFS('Operating cost &amp; Budget report'!$H:$H, 'Operating cost &amp; Budget report'!$B:$B, Z$5, 'Operating cost &amp; Budget report'!$J:$J, $C34)</f>
        <v>0</v>
      </c>
      <c r="AA34" s="16">
        <f>SUMIFS('Operating cost &amp; Budget report'!$H:$H, 'Operating cost &amp; Budget report'!$B:$B, AA$5, 'Operating cost &amp; Budget report'!$J:$J, $C34)</f>
        <v>0</v>
      </c>
      <c r="AB34" s="16">
        <f>SUMIFS('Operating cost &amp; Budget report'!$H:$H, 'Operating cost &amp; Budget report'!$B:$B, AB$5, 'Operating cost &amp; Budget report'!$J:$J, $C34)</f>
        <v>0</v>
      </c>
      <c r="AC34" s="16">
        <f>SUMIFS('Operating cost &amp; Budget report'!$H:$H, 'Operating cost &amp; Budget report'!$B:$B, AC$5, 'Operating cost &amp; Budget report'!$J:$J, $C34)</f>
        <v>0</v>
      </c>
      <c r="AD34" s="16">
        <f>SUMIFS('Operating cost &amp; Budget report'!$H:$H, 'Operating cost &amp; Budget report'!$B:$B, AD$5, 'Operating cost &amp; Budget report'!$J:$J, $C34)</f>
        <v>0</v>
      </c>
      <c r="AE34" s="16">
        <f>SUMIFS('Operating cost &amp; Budget report'!$H:$H, 'Operating cost &amp; Budget report'!$B:$B, AE$5, 'Operating cost &amp; Budget report'!$J:$J, $C34)</f>
        <v>0</v>
      </c>
      <c r="AF34" s="16">
        <f>SUMIFS('Operating cost &amp; Budget report'!$H:$H, 'Operating cost &amp; Budget report'!$B:$B, AF$5, 'Operating cost &amp; Budget report'!$J:$J, $C34)</f>
        <v>0</v>
      </c>
      <c r="AG34" s="16">
        <f>SUMIFS('Operating cost &amp; Budget report'!$H:$H, 'Operating cost &amp; Budget report'!$B:$B, AG$5, 'Operating cost &amp; Budget report'!$J:$J, $C34)</f>
        <v>0</v>
      </c>
      <c r="AH34" s="16">
        <f>SUMIFS('Operating cost &amp; Budget report'!$H:$H, 'Operating cost &amp; Budget report'!$B:$B, AH$5, 'Operating cost &amp; Budget report'!$J:$J, $C34)</f>
        <v>0</v>
      </c>
    </row>
    <row r="35">
      <c r="A35" s="14">
        <f t="shared" si="11"/>
        <v>4.3</v>
      </c>
      <c r="B35" s="15" t="s">
        <v>61</v>
      </c>
      <c r="C35" s="14" t="s">
        <v>62</v>
      </c>
      <c r="D35" s="16">
        <f>SUMIFS('Operating cost &amp; Budget report'!$H:$H, 'Operating cost &amp; Budget report'!$B:$B, D$5, 'Operating cost &amp; Budget report'!$J:$J, $C35)</f>
        <v>0</v>
      </c>
      <c r="E35" s="16">
        <f>SUMIFS('Operating cost &amp; Budget report'!$H:$H, 'Operating cost &amp; Budget report'!$B:$B, E$5, 'Operating cost &amp; Budget report'!$J:$J, $C35)</f>
        <v>0</v>
      </c>
      <c r="F35" s="16">
        <f>SUMIFS('Operating cost &amp; Budget report'!$H:$H, 'Operating cost &amp; Budget report'!$B:$B, F$5, 'Operating cost &amp; Budget report'!$J:$J, $C35)</f>
        <v>0</v>
      </c>
      <c r="G35" s="16">
        <f>SUMIFS('Operating cost &amp; Budget report'!$H:$H, 'Operating cost &amp; Budget report'!$B:$B, G$5, 'Operating cost &amp; Budget report'!$J:$J, $C35)</f>
        <v>0</v>
      </c>
      <c r="H35" s="16">
        <f>SUMIFS('Operating cost &amp; Budget report'!$H:$H, 'Operating cost &amp; Budget report'!$B:$B, H$5, 'Operating cost &amp; Budget report'!$J:$J, $C35)</f>
        <v>0</v>
      </c>
      <c r="I35" s="16">
        <f>SUMIFS('Operating cost &amp; Budget report'!$H:$H, 'Operating cost &amp; Budget report'!$B:$B, I$5, 'Operating cost &amp; Budget report'!$J:$J, $C35)</f>
        <v>0</v>
      </c>
      <c r="J35" s="16">
        <f>SUMIFS('Operating cost &amp; Budget report'!$H:$H, 'Operating cost &amp; Budget report'!$B:$B, J$5, 'Operating cost &amp; Budget report'!$J:$J, $C35)</f>
        <v>0</v>
      </c>
      <c r="K35" s="16">
        <f>SUMIFS('Operating cost &amp; Budget report'!$H:$H, 'Operating cost &amp; Budget report'!$B:$B, K$5, 'Operating cost &amp; Budget report'!$J:$J, $C35)</f>
        <v>0</v>
      </c>
      <c r="L35" s="16">
        <f>SUMIFS('Operating cost &amp; Budget report'!$H:$H, 'Operating cost &amp; Budget report'!$B:$B, L$5, 'Operating cost &amp; Budget report'!$J:$J, $C35)</f>
        <v>0</v>
      </c>
      <c r="M35" s="16">
        <f>SUMIFS('Operating cost &amp; Budget report'!$H:$H, 'Operating cost &amp; Budget report'!$B:$B, M$5, 'Operating cost &amp; Budget report'!$J:$J, $C35)</f>
        <v>0</v>
      </c>
      <c r="N35" s="16">
        <f>SUMIFS('Operating cost &amp; Budget report'!$H:$H, 'Operating cost &amp; Budget report'!$B:$B, N$5, 'Operating cost &amp; Budget report'!$J:$J, $C35)</f>
        <v>0</v>
      </c>
      <c r="O35" s="16">
        <f>SUMIFS('Operating cost &amp; Budget report'!$H:$H, 'Operating cost &amp; Budget report'!$B:$B, O$5, 'Operating cost &amp; Budget report'!$J:$J, $C35)</f>
        <v>0</v>
      </c>
      <c r="P35" s="16">
        <f>SUMIFS('Operating cost &amp; Budget report'!$H:$H, 'Operating cost &amp; Budget report'!$B:$B, P$5, 'Operating cost &amp; Budget report'!$J:$J, $C35)</f>
        <v>0</v>
      </c>
      <c r="Q35" s="16">
        <f>SUMIFS('Operating cost &amp; Budget report'!$H:$H, 'Operating cost &amp; Budget report'!$B:$B, Q$5, 'Operating cost &amp; Budget report'!$J:$J, $C35)</f>
        <v>0</v>
      </c>
      <c r="R35" s="16">
        <f>SUMIFS('Operating cost &amp; Budget report'!$H:$H, 'Operating cost &amp; Budget report'!$B:$B, R$5, 'Operating cost &amp; Budget report'!$J:$J, $C35)</f>
        <v>4000</v>
      </c>
      <c r="S35" s="16">
        <f>SUMIFS('Operating cost &amp; Budget report'!$H:$H, 'Operating cost &amp; Budget report'!$B:$B, S$5, 'Operating cost &amp; Budget report'!$J:$J, $C35)</f>
        <v>0</v>
      </c>
      <c r="T35" s="16">
        <f>SUMIFS('Operating cost &amp; Budget report'!$H:$H, 'Operating cost &amp; Budget report'!$B:$B, T$5, 'Operating cost &amp; Budget report'!$J:$J, $C35)</f>
        <v>0</v>
      </c>
      <c r="U35" s="16">
        <f>SUMIFS('Operating cost &amp; Budget report'!$H:$H, 'Operating cost &amp; Budget report'!$B:$B, U$5, 'Operating cost &amp; Budget report'!$J:$J, $C35)</f>
        <v>0</v>
      </c>
      <c r="V35" s="16">
        <f>SUMIFS('Operating cost &amp; Budget report'!$H:$H, 'Operating cost &amp; Budget report'!$B:$B, V$5, 'Operating cost &amp; Budget report'!$J:$J, $C35)</f>
        <v>0</v>
      </c>
      <c r="W35" s="16">
        <f>SUMIFS('Operating cost &amp; Budget report'!$H:$H, 'Operating cost &amp; Budget report'!$B:$B, W$5, 'Operating cost &amp; Budget report'!$J:$J, $C35)</f>
        <v>0</v>
      </c>
      <c r="X35" s="16">
        <f>SUMIFS('Operating cost &amp; Budget report'!$H:$H, 'Operating cost &amp; Budget report'!$B:$B, X$5, 'Operating cost &amp; Budget report'!$J:$J, $C35)</f>
        <v>0</v>
      </c>
      <c r="Y35" s="16">
        <f>SUMIFS('Operating cost &amp; Budget report'!$H:$H, 'Operating cost &amp; Budget report'!$B:$B, Y$5, 'Operating cost &amp; Budget report'!$J:$J, $C35)</f>
        <v>0</v>
      </c>
      <c r="Z35" s="16">
        <f>SUMIFS('Operating cost &amp; Budget report'!$H:$H, 'Operating cost &amp; Budget report'!$B:$B, Z$5, 'Operating cost &amp; Budget report'!$J:$J, $C35)</f>
        <v>0</v>
      </c>
      <c r="AA35" s="16">
        <f>SUMIFS('Operating cost &amp; Budget report'!$H:$H, 'Operating cost &amp; Budget report'!$B:$B, AA$5, 'Operating cost &amp; Budget report'!$J:$J, $C35)</f>
        <v>0</v>
      </c>
      <c r="AB35" s="16">
        <f>SUMIFS('Operating cost &amp; Budget report'!$H:$H, 'Operating cost &amp; Budget report'!$B:$B, AB$5, 'Operating cost &amp; Budget report'!$J:$J, $C35)</f>
        <v>0</v>
      </c>
      <c r="AC35" s="16">
        <f>SUMIFS('Operating cost &amp; Budget report'!$H:$H, 'Operating cost &amp; Budget report'!$B:$B, AC$5, 'Operating cost &amp; Budget report'!$J:$J, $C35)</f>
        <v>0</v>
      </c>
      <c r="AD35" s="16">
        <f>SUMIFS('Operating cost &amp; Budget report'!$H:$H, 'Operating cost &amp; Budget report'!$B:$B, AD$5, 'Operating cost &amp; Budget report'!$J:$J, $C35)</f>
        <v>0</v>
      </c>
      <c r="AE35" s="16">
        <f>SUMIFS('Operating cost &amp; Budget report'!$H:$H, 'Operating cost &amp; Budget report'!$B:$B, AE$5, 'Operating cost &amp; Budget report'!$J:$J, $C35)</f>
        <v>0</v>
      </c>
      <c r="AF35" s="16">
        <f>SUMIFS('Operating cost &amp; Budget report'!$H:$H, 'Operating cost &amp; Budget report'!$B:$B, AF$5, 'Operating cost &amp; Budget report'!$J:$J, $C35)</f>
        <v>0</v>
      </c>
      <c r="AG35" s="16">
        <f>SUMIFS('Operating cost &amp; Budget report'!$H:$H, 'Operating cost &amp; Budget report'!$B:$B, AG$5, 'Operating cost &amp; Budget report'!$J:$J, $C35)</f>
        <v>0</v>
      </c>
      <c r="AH35" s="16">
        <f>SUMIFS('Operating cost &amp; Budget report'!$H:$H, 'Operating cost &amp; Budget report'!$B:$B, AH$5, 'Operating cost &amp; Budget report'!$J:$J, $C35)</f>
        <v>448</v>
      </c>
    </row>
    <row r="36">
      <c r="A36" s="14">
        <f t="shared" si="11"/>
        <v>4.4</v>
      </c>
      <c r="B36" s="15" t="s">
        <v>63</v>
      </c>
      <c r="C36" s="14" t="s">
        <v>64</v>
      </c>
      <c r="D36" s="16">
        <f>SUMIFS('Operating cost &amp; Budget report'!$H:$H, 'Operating cost &amp; Budget report'!$B:$B, D$5, 'Operating cost &amp; Budget report'!$J:$J, $C36)</f>
        <v>0</v>
      </c>
      <c r="E36" s="16">
        <f>SUMIFS('Operating cost &amp; Budget report'!$H:$H, 'Operating cost &amp; Budget report'!$B:$B, E$5, 'Operating cost &amp; Budget report'!$J:$J, $C36)</f>
        <v>0</v>
      </c>
      <c r="F36" s="16">
        <f>SUMIFS('Operating cost &amp; Budget report'!$H:$H, 'Operating cost &amp; Budget report'!$B:$B, F$5, 'Operating cost &amp; Budget report'!$J:$J, $C36)</f>
        <v>0</v>
      </c>
      <c r="G36" s="16">
        <f>SUMIFS('Operating cost &amp; Budget report'!$H:$H, 'Operating cost &amp; Budget report'!$B:$B, G$5, 'Operating cost &amp; Budget report'!$J:$J, $C36)</f>
        <v>0</v>
      </c>
      <c r="H36" s="16">
        <f>SUMIFS('Operating cost &amp; Budget report'!$H:$H, 'Operating cost &amp; Budget report'!$B:$B, H$5, 'Operating cost &amp; Budget report'!$J:$J, $C36)</f>
        <v>0</v>
      </c>
      <c r="I36" s="16">
        <f>SUMIFS('Operating cost &amp; Budget report'!$H:$H, 'Operating cost &amp; Budget report'!$B:$B, I$5, 'Operating cost &amp; Budget report'!$J:$J, $C36)</f>
        <v>0</v>
      </c>
      <c r="J36" s="16">
        <f>SUMIFS('Operating cost &amp; Budget report'!$H:$H, 'Operating cost &amp; Budget report'!$B:$B, J$5, 'Operating cost &amp; Budget report'!$J:$J, $C36)</f>
        <v>0</v>
      </c>
      <c r="K36" s="16">
        <f>SUMIFS('Operating cost &amp; Budget report'!$H:$H, 'Operating cost &amp; Budget report'!$B:$B, K$5, 'Operating cost &amp; Budget report'!$J:$J, $C36)</f>
        <v>0</v>
      </c>
      <c r="L36" s="16">
        <f>SUMIFS('Operating cost &amp; Budget report'!$H:$H, 'Operating cost &amp; Budget report'!$B:$B, L$5, 'Operating cost &amp; Budget report'!$J:$J, $C36)</f>
        <v>0</v>
      </c>
      <c r="M36" s="16">
        <f>SUMIFS('Operating cost &amp; Budget report'!$H:$H, 'Operating cost &amp; Budget report'!$B:$B, M$5, 'Operating cost &amp; Budget report'!$J:$J, $C36)</f>
        <v>0</v>
      </c>
      <c r="N36" s="16">
        <f>SUMIFS('Operating cost &amp; Budget report'!$H:$H, 'Operating cost &amp; Budget report'!$B:$B, N$5, 'Operating cost &amp; Budget report'!$J:$J, $C36)</f>
        <v>0</v>
      </c>
      <c r="O36" s="16">
        <f>SUMIFS('Operating cost &amp; Budget report'!$H:$H, 'Operating cost &amp; Budget report'!$B:$B, O$5, 'Operating cost &amp; Budget report'!$J:$J, $C36)</f>
        <v>0</v>
      </c>
      <c r="P36" s="16">
        <f>SUMIFS('Operating cost &amp; Budget report'!$H:$H, 'Operating cost &amp; Budget report'!$B:$B, P$5, 'Operating cost &amp; Budget report'!$J:$J, $C36)</f>
        <v>0</v>
      </c>
      <c r="Q36" s="16">
        <f>SUMIFS('Operating cost &amp; Budget report'!$H:$H, 'Operating cost &amp; Budget report'!$B:$B, Q$5, 'Operating cost &amp; Budget report'!$J:$J, $C36)</f>
        <v>0</v>
      </c>
      <c r="R36" s="16">
        <f>SUMIFS('Operating cost &amp; Budget report'!$H:$H, 'Operating cost &amp; Budget report'!$B:$B, R$5, 'Operating cost &amp; Budget report'!$J:$J, $C36)</f>
        <v>0</v>
      </c>
      <c r="S36" s="16">
        <f>SUMIFS('Operating cost &amp; Budget report'!$H:$H, 'Operating cost &amp; Budget report'!$B:$B, S$5, 'Operating cost &amp; Budget report'!$J:$J, $C36)</f>
        <v>0</v>
      </c>
      <c r="T36" s="16">
        <f>SUMIFS('Operating cost &amp; Budget report'!$H:$H, 'Operating cost &amp; Budget report'!$B:$B, T$5, 'Operating cost &amp; Budget report'!$J:$J, $C36)</f>
        <v>0</v>
      </c>
      <c r="U36" s="16">
        <f>SUMIFS('Operating cost &amp; Budget report'!$H:$H, 'Operating cost &amp; Budget report'!$B:$B, U$5, 'Operating cost &amp; Budget report'!$J:$J, $C36)</f>
        <v>0</v>
      </c>
      <c r="V36" s="16">
        <f>SUMIFS('Operating cost &amp; Budget report'!$H:$H, 'Operating cost &amp; Budget report'!$B:$B, V$5, 'Operating cost &amp; Budget report'!$J:$J, $C36)</f>
        <v>0</v>
      </c>
      <c r="W36" s="16">
        <f>SUMIFS('Operating cost &amp; Budget report'!$H:$H, 'Operating cost &amp; Budget report'!$B:$B, W$5, 'Operating cost &amp; Budget report'!$J:$J, $C36)</f>
        <v>0</v>
      </c>
      <c r="X36" s="16">
        <f>SUMIFS('Operating cost &amp; Budget report'!$H:$H, 'Operating cost &amp; Budget report'!$B:$B, X$5, 'Operating cost &amp; Budget report'!$J:$J, $C36)</f>
        <v>0</v>
      </c>
      <c r="Y36" s="16">
        <f>SUMIFS('Operating cost &amp; Budget report'!$H:$H, 'Operating cost &amp; Budget report'!$B:$B, Y$5, 'Operating cost &amp; Budget report'!$J:$J, $C36)</f>
        <v>0</v>
      </c>
      <c r="Z36" s="16">
        <f>SUMIFS('Operating cost &amp; Budget report'!$H:$H, 'Operating cost &amp; Budget report'!$B:$B, Z$5, 'Operating cost &amp; Budget report'!$J:$J, $C36)</f>
        <v>0</v>
      </c>
      <c r="AA36" s="16">
        <f>SUMIFS('Operating cost &amp; Budget report'!$H:$H, 'Operating cost &amp; Budget report'!$B:$B, AA$5, 'Operating cost &amp; Budget report'!$J:$J, $C36)</f>
        <v>0</v>
      </c>
      <c r="AB36" s="16">
        <f>SUMIFS('Operating cost &amp; Budget report'!$H:$H, 'Operating cost &amp; Budget report'!$B:$B, AB$5, 'Operating cost &amp; Budget report'!$J:$J, $C36)</f>
        <v>0</v>
      </c>
      <c r="AC36" s="16">
        <f>SUMIFS('Operating cost &amp; Budget report'!$H:$H, 'Operating cost &amp; Budget report'!$B:$B, AC$5, 'Operating cost &amp; Budget report'!$J:$J, $C36)</f>
        <v>0</v>
      </c>
      <c r="AD36" s="16">
        <f>SUMIFS('Operating cost &amp; Budget report'!$H:$H, 'Operating cost &amp; Budget report'!$B:$B, AD$5, 'Operating cost &amp; Budget report'!$J:$J, $C36)</f>
        <v>0</v>
      </c>
      <c r="AE36" s="16">
        <f>SUMIFS('Operating cost &amp; Budget report'!$H:$H, 'Operating cost &amp; Budget report'!$B:$B, AE$5, 'Operating cost &amp; Budget report'!$J:$J, $C36)</f>
        <v>0</v>
      </c>
      <c r="AF36" s="16">
        <f>SUMIFS('Operating cost &amp; Budget report'!$H:$H, 'Operating cost &amp; Budget report'!$B:$B, AF$5, 'Operating cost &amp; Budget report'!$J:$J, $C36)</f>
        <v>0</v>
      </c>
      <c r="AG36" s="16">
        <f>SUMIFS('Operating cost &amp; Budget report'!$H:$H, 'Operating cost &amp; Budget report'!$B:$B, AG$5, 'Operating cost &amp; Budget report'!$J:$J, $C36)</f>
        <v>0</v>
      </c>
      <c r="AH36" s="16">
        <f>SUMIFS('Operating cost &amp; Budget report'!$H:$H, 'Operating cost &amp; Budget report'!$B:$B, AH$5, 'Operating cost &amp; Budget report'!$J:$J, $C36)</f>
        <v>0</v>
      </c>
    </row>
    <row r="37">
      <c r="A37" s="14">
        <f t="shared" si="11"/>
        <v>4.5</v>
      </c>
      <c r="B37" s="15" t="s">
        <v>65</v>
      </c>
      <c r="C37" s="14" t="s">
        <v>66</v>
      </c>
      <c r="D37" s="16">
        <f>SUMIFS('Operating cost &amp; Budget report'!$H:$H, 'Operating cost &amp; Budget report'!$B:$B, D$5, 'Operating cost &amp; Budget report'!$J:$J, $C37)</f>
        <v>0</v>
      </c>
      <c r="E37" s="16">
        <f>SUMIFS('Operating cost &amp; Budget report'!$H:$H, 'Operating cost &amp; Budget report'!$B:$B, E$5, 'Operating cost &amp; Budget report'!$J:$J, $C37)</f>
        <v>0</v>
      </c>
      <c r="F37" s="16">
        <f>SUMIFS('Operating cost &amp; Budget report'!$H:$H, 'Operating cost &amp; Budget report'!$B:$B, F$5, 'Operating cost &amp; Budget report'!$J:$J, $C37)</f>
        <v>0</v>
      </c>
      <c r="G37" s="16">
        <f>SUMIFS('Operating cost &amp; Budget report'!$H:$H, 'Operating cost &amp; Budget report'!$B:$B, G$5, 'Operating cost &amp; Budget report'!$J:$J, $C37)</f>
        <v>0</v>
      </c>
      <c r="H37" s="16">
        <f>SUMIFS('Operating cost &amp; Budget report'!$H:$H, 'Operating cost &amp; Budget report'!$B:$B, H$5, 'Operating cost &amp; Budget report'!$J:$J, $C37)</f>
        <v>0</v>
      </c>
      <c r="I37" s="16">
        <f>SUMIFS('Operating cost &amp; Budget report'!$H:$H, 'Operating cost &amp; Budget report'!$B:$B, I$5, 'Operating cost &amp; Budget report'!$J:$J, $C37)</f>
        <v>0</v>
      </c>
      <c r="J37" s="16">
        <f>SUMIFS('Operating cost &amp; Budget report'!$H:$H, 'Operating cost &amp; Budget report'!$B:$B, J$5, 'Operating cost &amp; Budget report'!$J:$J, $C37)</f>
        <v>0</v>
      </c>
      <c r="K37" s="16">
        <f>SUMIFS('Operating cost &amp; Budget report'!$H:$H, 'Operating cost &amp; Budget report'!$B:$B, K$5, 'Operating cost &amp; Budget report'!$J:$J, $C37)</f>
        <v>0</v>
      </c>
      <c r="L37" s="16">
        <f>SUMIFS('Operating cost &amp; Budget report'!$H:$H, 'Operating cost &amp; Budget report'!$B:$B, L$5, 'Operating cost &amp; Budget report'!$J:$J, $C37)</f>
        <v>0</v>
      </c>
      <c r="M37" s="16">
        <f>SUMIFS('Operating cost &amp; Budget report'!$H:$H, 'Operating cost &amp; Budget report'!$B:$B, M$5, 'Operating cost &amp; Budget report'!$J:$J, $C37)</f>
        <v>0</v>
      </c>
      <c r="N37" s="16">
        <f>SUMIFS('Operating cost &amp; Budget report'!$H:$H, 'Operating cost &amp; Budget report'!$B:$B, N$5, 'Operating cost &amp; Budget report'!$J:$J, $C37)</f>
        <v>0</v>
      </c>
      <c r="O37" s="16">
        <f>SUMIFS('Operating cost &amp; Budget report'!$H:$H, 'Operating cost &amp; Budget report'!$B:$B, O$5, 'Operating cost &amp; Budget report'!$J:$J, $C37)</f>
        <v>0</v>
      </c>
      <c r="P37" s="16">
        <f>SUMIFS('Operating cost &amp; Budget report'!$H:$H, 'Operating cost &amp; Budget report'!$B:$B, P$5, 'Operating cost &amp; Budget report'!$J:$J, $C37)</f>
        <v>0</v>
      </c>
      <c r="Q37" s="16">
        <f>SUMIFS('Operating cost &amp; Budget report'!$H:$H, 'Operating cost &amp; Budget report'!$B:$B, Q$5, 'Operating cost &amp; Budget report'!$J:$J, $C37)</f>
        <v>0</v>
      </c>
      <c r="R37" s="16">
        <f>SUMIFS('Operating cost &amp; Budget report'!$H:$H, 'Operating cost &amp; Budget report'!$B:$B, R$5, 'Operating cost &amp; Budget report'!$J:$J, $C37)</f>
        <v>0</v>
      </c>
      <c r="S37" s="16">
        <f>SUMIFS('Operating cost &amp; Budget report'!$H:$H, 'Operating cost &amp; Budget report'!$B:$B, S$5, 'Operating cost &amp; Budget report'!$J:$J, $C37)</f>
        <v>0</v>
      </c>
      <c r="T37" s="16">
        <f>SUMIFS('Operating cost &amp; Budget report'!$H:$H, 'Operating cost &amp; Budget report'!$B:$B, T$5, 'Operating cost &amp; Budget report'!$J:$J, $C37)</f>
        <v>0</v>
      </c>
      <c r="U37" s="16">
        <f>SUMIFS('Operating cost &amp; Budget report'!$H:$H, 'Operating cost &amp; Budget report'!$B:$B, U$5, 'Operating cost &amp; Budget report'!$J:$J, $C37)</f>
        <v>0</v>
      </c>
      <c r="V37" s="16">
        <f>SUMIFS('Operating cost &amp; Budget report'!$H:$H, 'Operating cost &amp; Budget report'!$B:$B, V$5, 'Operating cost &amp; Budget report'!$J:$J, $C37)</f>
        <v>0</v>
      </c>
      <c r="W37" s="16">
        <f>SUMIFS('Operating cost &amp; Budget report'!$H:$H, 'Operating cost &amp; Budget report'!$B:$B, W$5, 'Operating cost &amp; Budget report'!$J:$J, $C37)</f>
        <v>0</v>
      </c>
      <c r="X37" s="16">
        <f>SUMIFS('Operating cost &amp; Budget report'!$H:$H, 'Operating cost &amp; Budget report'!$B:$B, X$5, 'Operating cost &amp; Budget report'!$J:$J, $C37)</f>
        <v>0</v>
      </c>
      <c r="Y37" s="16">
        <f>SUMIFS('Operating cost &amp; Budget report'!$H:$H, 'Operating cost &amp; Budget report'!$B:$B, Y$5, 'Operating cost &amp; Budget report'!$J:$J, $C37)</f>
        <v>0</v>
      </c>
      <c r="Z37" s="16">
        <f>SUMIFS('Operating cost &amp; Budget report'!$H:$H, 'Operating cost &amp; Budget report'!$B:$B, Z$5, 'Operating cost &amp; Budget report'!$J:$J, $C37)</f>
        <v>0</v>
      </c>
      <c r="AA37" s="16">
        <f>SUMIFS('Operating cost &amp; Budget report'!$H:$H, 'Operating cost &amp; Budget report'!$B:$B, AA$5, 'Operating cost &amp; Budget report'!$J:$J, $C37)</f>
        <v>0</v>
      </c>
      <c r="AB37" s="16">
        <f>SUMIFS('Operating cost &amp; Budget report'!$H:$H, 'Operating cost &amp; Budget report'!$B:$B, AB$5, 'Operating cost &amp; Budget report'!$J:$J, $C37)</f>
        <v>0</v>
      </c>
      <c r="AC37" s="16">
        <f>SUMIFS('Operating cost &amp; Budget report'!$H:$H, 'Operating cost &amp; Budget report'!$B:$B, AC$5, 'Operating cost &amp; Budget report'!$J:$J, $C37)</f>
        <v>0</v>
      </c>
      <c r="AD37" s="16">
        <f>SUMIFS('Operating cost &amp; Budget report'!$H:$H, 'Operating cost &amp; Budget report'!$B:$B, AD$5, 'Operating cost &amp; Budget report'!$J:$J, $C37)</f>
        <v>0</v>
      </c>
      <c r="AE37" s="16">
        <f>SUMIFS('Operating cost &amp; Budget report'!$H:$H, 'Operating cost &amp; Budget report'!$B:$B, AE$5, 'Operating cost &amp; Budget report'!$J:$J, $C37)</f>
        <v>0</v>
      </c>
      <c r="AF37" s="16">
        <f>SUMIFS('Operating cost &amp; Budget report'!$H:$H, 'Operating cost &amp; Budget report'!$B:$B, AF$5, 'Operating cost &amp; Budget report'!$J:$J, $C37)</f>
        <v>0</v>
      </c>
      <c r="AG37" s="16">
        <f>SUMIFS('Operating cost &amp; Budget report'!$H:$H, 'Operating cost &amp; Budget report'!$B:$B, AG$5, 'Operating cost &amp; Budget report'!$J:$J, $C37)</f>
        <v>0</v>
      </c>
      <c r="AH37" s="16">
        <f>SUMIFS('Operating cost &amp; Budget report'!$H:$H, 'Operating cost &amp; Budget report'!$B:$B, AH$5, 'Operating cost &amp; Budget report'!$J:$J, $C37)</f>
        <v>0</v>
      </c>
    </row>
    <row r="38">
      <c r="A38" s="14">
        <f t="shared" si="11"/>
        <v>4.6</v>
      </c>
      <c r="B38" s="15" t="s">
        <v>67</v>
      </c>
      <c r="C38" s="14" t="s">
        <v>68</v>
      </c>
      <c r="D38" s="16">
        <f>SUMIFS('Operating cost &amp; Budget report'!$H:$H, 'Operating cost &amp; Budget report'!$B:$B, D$5, 'Operating cost &amp; Budget report'!$J:$J, $C38)</f>
        <v>0</v>
      </c>
      <c r="E38" s="16">
        <f>SUMIFS('Operating cost &amp; Budget report'!$H:$H, 'Operating cost &amp; Budget report'!$B:$B, E$5, 'Operating cost &amp; Budget report'!$J:$J, $C38)</f>
        <v>0</v>
      </c>
      <c r="F38" s="16">
        <f>SUMIFS('Operating cost &amp; Budget report'!$H:$H, 'Operating cost &amp; Budget report'!$B:$B, F$5, 'Operating cost &amp; Budget report'!$J:$J, $C38)</f>
        <v>0</v>
      </c>
      <c r="G38" s="16">
        <f>SUMIFS('Operating cost &amp; Budget report'!$H:$H, 'Operating cost &amp; Budget report'!$B:$B, G$5, 'Operating cost &amp; Budget report'!$J:$J, $C38)</f>
        <v>0</v>
      </c>
      <c r="H38" s="16">
        <f>SUMIFS('Operating cost &amp; Budget report'!$H:$H, 'Operating cost &amp; Budget report'!$B:$B, H$5, 'Operating cost &amp; Budget report'!$J:$J, $C38)</f>
        <v>0</v>
      </c>
      <c r="I38" s="16">
        <f>SUMIFS('Operating cost &amp; Budget report'!$H:$H, 'Operating cost &amp; Budget report'!$B:$B, I$5, 'Operating cost &amp; Budget report'!$J:$J, $C38)</f>
        <v>0</v>
      </c>
      <c r="J38" s="16">
        <f>SUMIFS('Operating cost &amp; Budget report'!$H:$H, 'Operating cost &amp; Budget report'!$B:$B, J$5, 'Operating cost &amp; Budget report'!$J:$J, $C38)</f>
        <v>0</v>
      </c>
      <c r="K38" s="16">
        <f>SUMIFS('Operating cost &amp; Budget report'!$H:$H, 'Operating cost &amp; Budget report'!$B:$B, K$5, 'Operating cost &amp; Budget report'!$J:$J, $C38)</f>
        <v>0</v>
      </c>
      <c r="L38" s="16">
        <f>SUMIFS('Operating cost &amp; Budget report'!$H:$H, 'Operating cost &amp; Budget report'!$B:$B, L$5, 'Operating cost &amp; Budget report'!$J:$J, $C38)</f>
        <v>0</v>
      </c>
      <c r="M38" s="16">
        <f>SUMIFS('Operating cost &amp; Budget report'!$H:$H, 'Operating cost &amp; Budget report'!$B:$B, M$5, 'Operating cost &amp; Budget report'!$J:$J, $C38)</f>
        <v>0</v>
      </c>
      <c r="N38" s="16">
        <f>SUMIFS('Operating cost &amp; Budget report'!$H:$H, 'Operating cost &amp; Budget report'!$B:$B, N$5, 'Operating cost &amp; Budget report'!$J:$J, $C38)</f>
        <v>0</v>
      </c>
      <c r="O38" s="16">
        <f>SUMIFS('Operating cost &amp; Budget report'!$H:$H, 'Operating cost &amp; Budget report'!$B:$B, O$5, 'Operating cost &amp; Budget report'!$J:$J, $C38)</f>
        <v>0</v>
      </c>
      <c r="P38" s="16">
        <f>SUMIFS('Operating cost &amp; Budget report'!$H:$H, 'Operating cost &amp; Budget report'!$B:$B, P$5, 'Operating cost &amp; Budget report'!$J:$J, $C38)</f>
        <v>0</v>
      </c>
      <c r="Q38" s="16">
        <f>SUMIFS('Operating cost &amp; Budget report'!$H:$H, 'Operating cost &amp; Budget report'!$B:$B, Q$5, 'Operating cost &amp; Budget report'!$J:$J, $C38)</f>
        <v>0</v>
      </c>
      <c r="R38" s="16">
        <f>SUMIFS('Operating cost &amp; Budget report'!$H:$H, 'Operating cost &amp; Budget report'!$B:$B, R$5, 'Operating cost &amp; Budget report'!$J:$J, $C38)</f>
        <v>0</v>
      </c>
      <c r="S38" s="16">
        <f>SUMIFS('Operating cost &amp; Budget report'!$H:$H, 'Operating cost &amp; Budget report'!$B:$B, S$5, 'Operating cost &amp; Budget report'!$J:$J, $C38)</f>
        <v>0</v>
      </c>
      <c r="T38" s="16">
        <f>SUMIFS('Operating cost &amp; Budget report'!$H:$H, 'Operating cost &amp; Budget report'!$B:$B, T$5, 'Operating cost &amp; Budget report'!$J:$J, $C38)</f>
        <v>0</v>
      </c>
      <c r="U38" s="16">
        <f>SUMIFS('Operating cost &amp; Budget report'!$H:$H, 'Operating cost &amp; Budget report'!$B:$B, U$5, 'Operating cost &amp; Budget report'!$J:$J, $C38)</f>
        <v>0</v>
      </c>
      <c r="V38" s="16">
        <f>SUMIFS('Operating cost &amp; Budget report'!$H:$H, 'Operating cost &amp; Budget report'!$B:$B, V$5, 'Operating cost &amp; Budget report'!$J:$J, $C38)</f>
        <v>0</v>
      </c>
      <c r="W38" s="16">
        <f>SUMIFS('Operating cost &amp; Budget report'!$H:$H, 'Operating cost &amp; Budget report'!$B:$B, W$5, 'Operating cost &amp; Budget report'!$J:$J, $C38)</f>
        <v>0</v>
      </c>
      <c r="X38" s="16">
        <f>SUMIFS('Operating cost &amp; Budget report'!$H:$H, 'Operating cost &amp; Budget report'!$B:$B, X$5, 'Operating cost &amp; Budget report'!$J:$J, $C38)</f>
        <v>0</v>
      </c>
      <c r="Y38" s="16">
        <f>SUMIFS('Operating cost &amp; Budget report'!$H:$H, 'Operating cost &amp; Budget report'!$B:$B, Y$5, 'Operating cost &amp; Budget report'!$J:$J, $C38)</f>
        <v>0</v>
      </c>
      <c r="Z38" s="16">
        <f>SUMIFS('Operating cost &amp; Budget report'!$H:$H, 'Operating cost &amp; Budget report'!$B:$B, Z$5, 'Operating cost &amp; Budget report'!$J:$J, $C38)</f>
        <v>0</v>
      </c>
      <c r="AA38" s="16">
        <f>SUMIFS('Operating cost &amp; Budget report'!$H:$H, 'Operating cost &amp; Budget report'!$B:$B, AA$5, 'Operating cost &amp; Budget report'!$J:$J, $C38)</f>
        <v>0</v>
      </c>
      <c r="AB38" s="16">
        <f>SUMIFS('Operating cost &amp; Budget report'!$H:$H, 'Operating cost &amp; Budget report'!$B:$B, AB$5, 'Operating cost &amp; Budget report'!$J:$J, $C38)</f>
        <v>0</v>
      </c>
      <c r="AC38" s="16">
        <f>SUMIFS('Operating cost &amp; Budget report'!$H:$H, 'Operating cost &amp; Budget report'!$B:$B, AC$5, 'Operating cost &amp; Budget report'!$J:$J, $C38)</f>
        <v>0</v>
      </c>
      <c r="AD38" s="16">
        <f>SUMIFS('Operating cost &amp; Budget report'!$H:$H, 'Operating cost &amp; Budget report'!$B:$B, AD$5, 'Operating cost &amp; Budget report'!$J:$J, $C38)</f>
        <v>0</v>
      </c>
      <c r="AE38" s="16">
        <f>SUMIFS('Operating cost &amp; Budget report'!$H:$H, 'Operating cost &amp; Budget report'!$B:$B, AE$5, 'Operating cost &amp; Budget report'!$J:$J, $C38)</f>
        <v>0</v>
      </c>
      <c r="AF38" s="16">
        <f>SUMIFS('Operating cost &amp; Budget report'!$H:$H, 'Operating cost &amp; Budget report'!$B:$B, AF$5, 'Operating cost &amp; Budget report'!$J:$J, $C38)</f>
        <v>0</v>
      </c>
      <c r="AG38" s="16">
        <f>SUMIFS('Operating cost &amp; Budget report'!$H:$H, 'Operating cost &amp; Budget report'!$B:$B, AG$5, 'Operating cost &amp; Budget report'!$J:$J, $C38)</f>
        <v>0</v>
      </c>
      <c r="AH38" s="16">
        <f>SUMIFS('Operating cost &amp; Budget report'!$H:$H, 'Operating cost &amp; Budget report'!$B:$B, AH$5, 'Operating cost &amp; Budget report'!$J:$J, $C38)</f>
        <v>0</v>
      </c>
    </row>
    <row r="39">
      <c r="A39" s="14">
        <f t="shared" si="11"/>
        <v>4.7</v>
      </c>
      <c r="B39" s="15" t="s">
        <v>69</v>
      </c>
      <c r="C39" s="14" t="s">
        <v>70</v>
      </c>
      <c r="D39" s="16">
        <f>SUMIFS('Operating cost &amp; Budget report'!$H:$H, 'Operating cost &amp; Budget report'!$B:$B, D$5, 'Operating cost &amp; Budget report'!$J:$J, $C39)</f>
        <v>0</v>
      </c>
      <c r="E39" s="16">
        <f>SUMIFS('Operating cost &amp; Budget report'!$H:$H, 'Operating cost &amp; Budget report'!$B:$B, E$5, 'Operating cost &amp; Budget report'!$J:$J, $C39)</f>
        <v>0</v>
      </c>
      <c r="F39" s="16">
        <f>SUMIFS('Operating cost &amp; Budget report'!$H:$H, 'Operating cost &amp; Budget report'!$B:$B, F$5, 'Operating cost &amp; Budget report'!$J:$J, $C39)</f>
        <v>0</v>
      </c>
      <c r="G39" s="16">
        <f>SUMIFS('Operating cost &amp; Budget report'!$H:$H, 'Operating cost &amp; Budget report'!$B:$B, G$5, 'Operating cost &amp; Budget report'!$J:$J, $C39)</f>
        <v>0</v>
      </c>
      <c r="H39" s="16">
        <f>SUMIFS('Operating cost &amp; Budget report'!$H:$H, 'Operating cost &amp; Budget report'!$B:$B, H$5, 'Operating cost &amp; Budget report'!$J:$J, $C39)</f>
        <v>0</v>
      </c>
      <c r="I39" s="16">
        <f>SUMIFS('Operating cost &amp; Budget report'!$H:$H, 'Operating cost &amp; Budget report'!$B:$B, I$5, 'Operating cost &amp; Budget report'!$J:$J, $C39)</f>
        <v>0</v>
      </c>
      <c r="J39" s="16">
        <f>SUMIFS('Operating cost &amp; Budget report'!$H:$H, 'Operating cost &amp; Budget report'!$B:$B, J$5, 'Operating cost &amp; Budget report'!$J:$J, $C39)</f>
        <v>0</v>
      </c>
      <c r="K39" s="16">
        <f>SUMIFS('Operating cost &amp; Budget report'!$H:$H, 'Operating cost &amp; Budget report'!$B:$B, K$5, 'Operating cost &amp; Budget report'!$J:$J, $C39)</f>
        <v>0</v>
      </c>
      <c r="L39" s="16">
        <f>SUMIFS('Operating cost &amp; Budget report'!$H:$H, 'Operating cost &amp; Budget report'!$B:$B, L$5, 'Operating cost &amp; Budget report'!$J:$J, $C39)</f>
        <v>0</v>
      </c>
      <c r="M39" s="16">
        <f>SUMIFS('Operating cost &amp; Budget report'!$H:$H, 'Operating cost &amp; Budget report'!$B:$B, M$5, 'Operating cost &amp; Budget report'!$J:$J, $C39)</f>
        <v>0</v>
      </c>
      <c r="N39" s="16">
        <f>SUMIFS('Operating cost &amp; Budget report'!$H:$H, 'Operating cost &amp; Budget report'!$B:$B, N$5, 'Operating cost &amp; Budget report'!$J:$J, $C39)</f>
        <v>0</v>
      </c>
      <c r="O39" s="16">
        <f>SUMIFS('Operating cost &amp; Budget report'!$H:$H, 'Operating cost &amp; Budget report'!$B:$B, O$5, 'Operating cost &amp; Budget report'!$J:$J, $C39)</f>
        <v>0</v>
      </c>
      <c r="P39" s="16">
        <f>SUMIFS('Operating cost &amp; Budget report'!$H:$H, 'Operating cost &amp; Budget report'!$B:$B, P$5, 'Operating cost &amp; Budget report'!$J:$J, $C39)</f>
        <v>0</v>
      </c>
      <c r="Q39" s="16">
        <f>SUMIFS('Operating cost &amp; Budget report'!$H:$H, 'Operating cost &amp; Budget report'!$B:$B, Q$5, 'Operating cost &amp; Budget report'!$J:$J, $C39)</f>
        <v>0</v>
      </c>
      <c r="R39" s="16">
        <f>SUMIFS('Operating cost &amp; Budget report'!$H:$H, 'Operating cost &amp; Budget report'!$B:$B, R$5, 'Operating cost &amp; Budget report'!$J:$J, $C39)</f>
        <v>0</v>
      </c>
      <c r="S39" s="16">
        <f>SUMIFS('Operating cost &amp; Budget report'!$H:$H, 'Operating cost &amp; Budget report'!$B:$B, S$5, 'Operating cost &amp; Budget report'!$J:$J, $C39)</f>
        <v>0</v>
      </c>
      <c r="T39" s="16">
        <f>SUMIFS('Operating cost &amp; Budget report'!$H:$H, 'Operating cost &amp; Budget report'!$B:$B, T$5, 'Operating cost &amp; Budget report'!$J:$J, $C39)</f>
        <v>0</v>
      </c>
      <c r="U39" s="16">
        <f>SUMIFS('Operating cost &amp; Budget report'!$H:$H, 'Operating cost &amp; Budget report'!$B:$B, U$5, 'Operating cost &amp; Budget report'!$J:$J, $C39)</f>
        <v>0</v>
      </c>
      <c r="V39" s="16">
        <f>SUMIFS('Operating cost &amp; Budget report'!$H:$H, 'Operating cost &amp; Budget report'!$B:$B, V$5, 'Operating cost &amp; Budget report'!$J:$J, $C39)</f>
        <v>0</v>
      </c>
      <c r="W39" s="16">
        <f>SUMIFS('Operating cost &amp; Budget report'!$H:$H, 'Operating cost &amp; Budget report'!$B:$B, W$5, 'Operating cost &amp; Budget report'!$J:$J, $C39)</f>
        <v>0</v>
      </c>
      <c r="X39" s="16">
        <f>SUMIFS('Operating cost &amp; Budget report'!$H:$H, 'Operating cost &amp; Budget report'!$B:$B, X$5, 'Operating cost &amp; Budget report'!$J:$J, $C39)</f>
        <v>0</v>
      </c>
      <c r="Y39" s="16">
        <f>SUMIFS('Operating cost &amp; Budget report'!$H:$H, 'Operating cost &amp; Budget report'!$B:$B, Y$5, 'Operating cost &amp; Budget report'!$J:$J, $C39)</f>
        <v>0</v>
      </c>
      <c r="Z39" s="16">
        <f>SUMIFS('Operating cost &amp; Budget report'!$H:$H, 'Operating cost &amp; Budget report'!$B:$B, Z$5, 'Operating cost &amp; Budget report'!$J:$J, $C39)</f>
        <v>0</v>
      </c>
      <c r="AA39" s="16">
        <f>SUMIFS('Operating cost &amp; Budget report'!$H:$H, 'Operating cost &amp; Budget report'!$B:$B, AA$5, 'Operating cost &amp; Budget report'!$J:$J, $C39)</f>
        <v>0</v>
      </c>
      <c r="AB39" s="16">
        <f>SUMIFS('Operating cost &amp; Budget report'!$H:$H, 'Operating cost &amp; Budget report'!$B:$B, AB$5, 'Operating cost &amp; Budget report'!$J:$J, $C39)</f>
        <v>0</v>
      </c>
      <c r="AC39" s="16">
        <f>SUMIFS('Operating cost &amp; Budget report'!$H:$H, 'Operating cost &amp; Budget report'!$B:$B, AC$5, 'Operating cost &amp; Budget report'!$J:$J, $C39)</f>
        <v>0</v>
      </c>
      <c r="AD39" s="16">
        <f>SUMIFS('Operating cost &amp; Budget report'!$H:$H, 'Operating cost &amp; Budget report'!$B:$B, AD$5, 'Operating cost &amp; Budget report'!$J:$J, $C39)</f>
        <v>0</v>
      </c>
      <c r="AE39" s="16">
        <f>SUMIFS('Operating cost &amp; Budget report'!$H:$H, 'Operating cost &amp; Budget report'!$B:$B, AE$5, 'Operating cost &amp; Budget report'!$J:$J, $C39)</f>
        <v>0</v>
      </c>
      <c r="AF39" s="16">
        <f>SUMIFS('Operating cost &amp; Budget report'!$H:$H, 'Operating cost &amp; Budget report'!$B:$B, AF$5, 'Operating cost &amp; Budget report'!$J:$J, $C39)</f>
        <v>0</v>
      </c>
      <c r="AG39" s="16">
        <f>SUMIFS('Operating cost &amp; Budget report'!$H:$H, 'Operating cost &amp; Budget report'!$B:$B, AG$5, 'Operating cost &amp; Budget report'!$J:$J, $C39)</f>
        <v>0</v>
      </c>
      <c r="AH39" s="16">
        <f>SUMIFS('Operating cost &amp; Budget report'!$H:$H, 'Operating cost &amp; Budget report'!$B:$B, AH$5, 'Operating cost &amp; Budget report'!$J:$J, $C39)</f>
        <v>0</v>
      </c>
    </row>
    <row r="40">
      <c r="A40" s="14">
        <f t="shared" si="11"/>
        <v>4.8</v>
      </c>
      <c r="B40" s="15" t="s">
        <v>71</v>
      </c>
      <c r="C40" s="14" t="s">
        <v>72</v>
      </c>
      <c r="D40" s="16">
        <f>SUMIFS('Operating cost &amp; Budget report'!$H:$H, 'Operating cost &amp; Budget report'!$B:$B, D$5, 'Operating cost &amp; Budget report'!$J:$J, $C40)</f>
        <v>336</v>
      </c>
      <c r="E40" s="16">
        <f>SUMIFS('Operating cost &amp; Budget report'!$H:$H, 'Operating cost &amp; Budget report'!$B:$B, E$5, 'Operating cost &amp; Budget report'!$J:$J, $C40)</f>
        <v>0</v>
      </c>
      <c r="F40" s="16">
        <f>SUMIFS('Operating cost &amp; Budget report'!$H:$H, 'Operating cost &amp; Budget report'!$B:$B, F$5, 'Operating cost &amp; Budget report'!$J:$J, $C40)</f>
        <v>0</v>
      </c>
      <c r="G40" s="16">
        <f>SUMIFS('Operating cost &amp; Budget report'!$H:$H, 'Operating cost &amp; Budget report'!$B:$B, G$5, 'Operating cost &amp; Budget report'!$J:$J, $C40)</f>
        <v>0</v>
      </c>
      <c r="H40" s="16">
        <f>SUMIFS('Operating cost &amp; Budget report'!$H:$H, 'Operating cost &amp; Budget report'!$B:$B, H$5, 'Operating cost &amp; Budget report'!$J:$J, $C40)</f>
        <v>0</v>
      </c>
      <c r="I40" s="16">
        <f>SUMIFS('Operating cost &amp; Budget report'!$H:$H, 'Operating cost &amp; Budget report'!$B:$B, I$5, 'Operating cost &amp; Budget report'!$J:$J, $C40)</f>
        <v>0</v>
      </c>
      <c r="J40" s="16">
        <f>SUMIFS('Operating cost &amp; Budget report'!$H:$H, 'Operating cost &amp; Budget report'!$B:$B, J$5, 'Operating cost &amp; Budget report'!$J:$J, $C40)</f>
        <v>0</v>
      </c>
      <c r="K40" s="16">
        <f>SUMIFS('Operating cost &amp; Budget report'!$H:$H, 'Operating cost &amp; Budget report'!$B:$B, K$5, 'Operating cost &amp; Budget report'!$J:$J, $C40)</f>
        <v>0</v>
      </c>
      <c r="L40" s="16">
        <f>SUMIFS('Operating cost &amp; Budget report'!$H:$H, 'Operating cost &amp; Budget report'!$B:$B, L$5, 'Operating cost &amp; Budget report'!$J:$J, $C40)</f>
        <v>0</v>
      </c>
      <c r="M40" s="16">
        <f>SUMIFS('Operating cost &amp; Budget report'!$H:$H, 'Operating cost &amp; Budget report'!$B:$B, M$5, 'Operating cost &amp; Budget report'!$J:$J, $C40)</f>
        <v>0</v>
      </c>
      <c r="N40" s="16">
        <f>SUMIFS('Operating cost &amp; Budget report'!$H:$H, 'Operating cost &amp; Budget report'!$B:$B, N$5, 'Operating cost &amp; Budget report'!$J:$J, $C40)</f>
        <v>0</v>
      </c>
      <c r="O40" s="16">
        <f>SUMIFS('Operating cost &amp; Budget report'!$H:$H, 'Operating cost &amp; Budget report'!$B:$B, O$5, 'Operating cost &amp; Budget report'!$J:$J, $C40)</f>
        <v>0</v>
      </c>
      <c r="P40" s="16">
        <f>SUMIFS('Operating cost &amp; Budget report'!$H:$H, 'Operating cost &amp; Budget report'!$B:$B, P$5, 'Operating cost &amp; Budget report'!$J:$J, $C40)</f>
        <v>0</v>
      </c>
      <c r="Q40" s="16">
        <f>SUMIFS('Operating cost &amp; Budget report'!$H:$H, 'Operating cost &amp; Budget report'!$B:$B, Q$5, 'Operating cost &amp; Budget report'!$J:$J, $C40)</f>
        <v>0</v>
      </c>
      <c r="R40" s="16">
        <f>SUMIFS('Operating cost &amp; Budget report'!$H:$H, 'Operating cost &amp; Budget report'!$B:$B, R$5, 'Operating cost &amp; Budget report'!$J:$J, $C40)</f>
        <v>0</v>
      </c>
      <c r="S40" s="16">
        <f>SUMIFS('Operating cost &amp; Budget report'!$H:$H, 'Operating cost &amp; Budget report'!$B:$B, S$5, 'Operating cost &amp; Budget report'!$J:$J, $C40)</f>
        <v>0</v>
      </c>
      <c r="T40" s="16">
        <f>SUMIFS('Operating cost &amp; Budget report'!$H:$H, 'Operating cost &amp; Budget report'!$B:$B, T$5, 'Operating cost &amp; Budget report'!$J:$J, $C40)</f>
        <v>0</v>
      </c>
      <c r="U40" s="16">
        <f>SUMIFS('Operating cost &amp; Budget report'!$H:$H, 'Operating cost &amp; Budget report'!$B:$B, U$5, 'Operating cost &amp; Budget report'!$J:$J, $C40)</f>
        <v>0</v>
      </c>
      <c r="V40" s="16">
        <f>SUMIFS('Operating cost &amp; Budget report'!$H:$H, 'Operating cost &amp; Budget report'!$B:$B, V$5, 'Operating cost &amp; Budget report'!$J:$J, $C40)</f>
        <v>0</v>
      </c>
      <c r="W40" s="16">
        <f>SUMIFS('Operating cost &amp; Budget report'!$H:$H, 'Operating cost &amp; Budget report'!$B:$B, W$5, 'Operating cost &amp; Budget report'!$J:$J, $C40)</f>
        <v>0</v>
      </c>
      <c r="X40" s="16">
        <f>SUMIFS('Operating cost &amp; Budget report'!$H:$H, 'Operating cost &amp; Budget report'!$B:$B, X$5, 'Operating cost &amp; Budget report'!$J:$J, $C40)</f>
        <v>0</v>
      </c>
      <c r="Y40" s="16">
        <f>SUMIFS('Operating cost &amp; Budget report'!$H:$H, 'Operating cost &amp; Budget report'!$B:$B, Y$5, 'Operating cost &amp; Budget report'!$J:$J, $C40)</f>
        <v>0</v>
      </c>
      <c r="Z40" s="16">
        <f>SUMIFS('Operating cost &amp; Budget report'!$H:$H, 'Operating cost &amp; Budget report'!$B:$B, Z$5, 'Operating cost &amp; Budget report'!$J:$J, $C40)</f>
        <v>0</v>
      </c>
      <c r="AA40" s="16">
        <f>SUMIFS('Operating cost &amp; Budget report'!$H:$H, 'Operating cost &amp; Budget report'!$B:$B, AA$5, 'Operating cost &amp; Budget report'!$J:$J, $C40)</f>
        <v>0</v>
      </c>
      <c r="AB40" s="16">
        <f>SUMIFS('Operating cost &amp; Budget report'!$H:$H, 'Operating cost &amp; Budget report'!$B:$B, AB$5, 'Operating cost &amp; Budget report'!$J:$J, $C40)</f>
        <v>0</v>
      </c>
      <c r="AC40" s="16">
        <f>SUMIFS('Operating cost &amp; Budget report'!$H:$H, 'Operating cost &amp; Budget report'!$B:$B, AC$5, 'Operating cost &amp; Budget report'!$J:$J, $C40)</f>
        <v>0</v>
      </c>
      <c r="AD40" s="16">
        <f>SUMIFS('Operating cost &amp; Budget report'!$H:$H, 'Operating cost &amp; Budget report'!$B:$B, AD$5, 'Operating cost &amp; Budget report'!$J:$J, $C40)</f>
        <v>0</v>
      </c>
      <c r="AE40" s="16">
        <f>SUMIFS('Operating cost &amp; Budget report'!$H:$H, 'Operating cost &amp; Budget report'!$B:$B, AE$5, 'Operating cost &amp; Budget report'!$J:$J, $C40)</f>
        <v>0</v>
      </c>
      <c r="AF40" s="16">
        <f>SUMIFS('Operating cost &amp; Budget report'!$H:$H, 'Operating cost &amp; Budget report'!$B:$B, AF$5, 'Operating cost &amp; Budget report'!$J:$J, $C40)</f>
        <v>0</v>
      </c>
      <c r="AG40" s="16">
        <f>SUMIFS('Operating cost &amp; Budget report'!$H:$H, 'Operating cost &amp; Budget report'!$B:$B, AG$5, 'Operating cost &amp; Budget report'!$J:$J, $C40)</f>
        <v>0</v>
      </c>
      <c r="AH40" s="16">
        <f>SUMIFS('Operating cost &amp; Budget report'!$H:$H, 'Operating cost &amp; Budget report'!$B:$B, AH$5, 'Operating cost &amp; Budget report'!$J:$J, $C40)</f>
        <v>0</v>
      </c>
    </row>
    <row r="41">
      <c r="A41" s="14">
        <f t="shared" si="11"/>
        <v>4.9</v>
      </c>
      <c r="B41" s="15" t="s">
        <v>73</v>
      </c>
      <c r="C41" s="14" t="s">
        <v>74</v>
      </c>
      <c r="D41" s="16">
        <f>SUMIFS('Operating cost &amp; Budget report'!$H:$H, 'Operating cost &amp; Budget report'!$B:$B, D$5, 'Operating cost &amp; Budget report'!$J:$J, $C41)</f>
        <v>0</v>
      </c>
      <c r="E41" s="16">
        <f>SUMIFS('Operating cost &amp; Budget report'!$H:$H, 'Operating cost &amp; Budget report'!$B:$B, E$5, 'Operating cost &amp; Budget report'!$J:$J, $C41)</f>
        <v>0</v>
      </c>
      <c r="F41" s="16">
        <f>SUMIFS('Operating cost &amp; Budget report'!$H:$H, 'Operating cost &amp; Budget report'!$B:$B, F$5, 'Operating cost &amp; Budget report'!$J:$J, $C41)</f>
        <v>0</v>
      </c>
      <c r="G41" s="16">
        <f>SUMIFS('Operating cost &amp; Budget report'!$H:$H, 'Operating cost &amp; Budget report'!$B:$B, G$5, 'Operating cost &amp; Budget report'!$J:$J, $C41)</f>
        <v>0</v>
      </c>
      <c r="H41" s="16">
        <f>SUMIFS('Operating cost &amp; Budget report'!$H:$H, 'Operating cost &amp; Budget report'!$B:$B, H$5, 'Operating cost &amp; Budget report'!$J:$J, $C41)</f>
        <v>0</v>
      </c>
      <c r="I41" s="16">
        <f>SUMIFS('Operating cost &amp; Budget report'!$H:$H, 'Operating cost &amp; Budget report'!$B:$B, I$5, 'Operating cost &amp; Budget report'!$J:$J, $C41)</f>
        <v>0</v>
      </c>
      <c r="J41" s="16">
        <f>SUMIFS('Operating cost &amp; Budget report'!$H:$H, 'Operating cost &amp; Budget report'!$B:$B, J$5, 'Operating cost &amp; Budget report'!$J:$J, $C41)</f>
        <v>0</v>
      </c>
      <c r="K41" s="16">
        <f>SUMIFS('Operating cost &amp; Budget report'!$H:$H, 'Operating cost &amp; Budget report'!$B:$B, K$5, 'Operating cost &amp; Budget report'!$J:$J, $C41)</f>
        <v>0</v>
      </c>
      <c r="L41" s="16">
        <f>SUMIFS('Operating cost &amp; Budget report'!$H:$H, 'Operating cost &amp; Budget report'!$B:$B, L$5, 'Operating cost &amp; Budget report'!$J:$J, $C41)</f>
        <v>0</v>
      </c>
      <c r="M41" s="16">
        <f>SUMIFS('Operating cost &amp; Budget report'!$H:$H, 'Operating cost &amp; Budget report'!$B:$B, M$5, 'Operating cost &amp; Budget report'!$J:$J, $C41)</f>
        <v>0</v>
      </c>
      <c r="N41" s="16">
        <f>SUMIFS('Operating cost &amp; Budget report'!$H:$H, 'Operating cost &amp; Budget report'!$B:$B, N$5, 'Operating cost &amp; Budget report'!$J:$J, $C41)</f>
        <v>0</v>
      </c>
      <c r="O41" s="16">
        <f>SUMIFS('Operating cost &amp; Budget report'!$H:$H, 'Operating cost &amp; Budget report'!$B:$B, O$5, 'Operating cost &amp; Budget report'!$J:$J, $C41)</f>
        <v>0</v>
      </c>
      <c r="P41" s="16">
        <f>SUMIFS('Operating cost &amp; Budget report'!$H:$H, 'Operating cost &amp; Budget report'!$B:$B, P$5, 'Operating cost &amp; Budget report'!$J:$J, $C41)</f>
        <v>0</v>
      </c>
      <c r="Q41" s="16">
        <f>SUMIFS('Operating cost &amp; Budget report'!$H:$H, 'Operating cost &amp; Budget report'!$B:$B, Q$5, 'Operating cost &amp; Budget report'!$J:$J, $C41)</f>
        <v>0</v>
      </c>
      <c r="R41" s="16">
        <f>SUMIFS('Operating cost &amp; Budget report'!$H:$H, 'Operating cost &amp; Budget report'!$B:$B, R$5, 'Operating cost &amp; Budget report'!$J:$J, $C41)</f>
        <v>0</v>
      </c>
      <c r="S41" s="16">
        <f>SUMIFS('Operating cost &amp; Budget report'!$H:$H, 'Operating cost &amp; Budget report'!$B:$B, S$5, 'Operating cost &amp; Budget report'!$J:$J, $C41)</f>
        <v>0</v>
      </c>
      <c r="T41" s="16">
        <f>SUMIFS('Operating cost &amp; Budget report'!$H:$H, 'Operating cost &amp; Budget report'!$B:$B, T$5, 'Operating cost &amp; Budget report'!$J:$J, $C41)</f>
        <v>0</v>
      </c>
      <c r="U41" s="16">
        <f>SUMIFS('Operating cost &amp; Budget report'!$H:$H, 'Operating cost &amp; Budget report'!$B:$B, U$5, 'Operating cost &amp; Budget report'!$J:$J, $C41)</f>
        <v>0</v>
      </c>
      <c r="V41" s="16">
        <f>SUMIFS('Operating cost &amp; Budget report'!$H:$H, 'Operating cost &amp; Budget report'!$B:$B, V$5, 'Operating cost &amp; Budget report'!$J:$J, $C41)</f>
        <v>0</v>
      </c>
      <c r="W41" s="16">
        <f>SUMIFS('Operating cost &amp; Budget report'!$H:$H, 'Operating cost &amp; Budget report'!$B:$B, W$5, 'Operating cost &amp; Budget report'!$J:$J, $C41)</f>
        <v>0</v>
      </c>
      <c r="X41" s="16">
        <f>SUMIFS('Operating cost &amp; Budget report'!$H:$H, 'Operating cost &amp; Budget report'!$B:$B, X$5, 'Operating cost &amp; Budget report'!$J:$J, $C41)</f>
        <v>0</v>
      </c>
      <c r="Y41" s="16">
        <f>SUMIFS('Operating cost &amp; Budget report'!$H:$H, 'Operating cost &amp; Budget report'!$B:$B, Y$5, 'Operating cost &amp; Budget report'!$J:$J, $C41)</f>
        <v>0</v>
      </c>
      <c r="Z41" s="16">
        <f>SUMIFS('Operating cost &amp; Budget report'!$H:$H, 'Operating cost &amp; Budget report'!$B:$B, Z$5, 'Operating cost &amp; Budget report'!$J:$J, $C41)</f>
        <v>0</v>
      </c>
      <c r="AA41" s="16">
        <f>SUMIFS('Operating cost &amp; Budget report'!$H:$H, 'Operating cost &amp; Budget report'!$B:$B, AA$5, 'Operating cost &amp; Budget report'!$J:$J, $C41)</f>
        <v>0</v>
      </c>
      <c r="AB41" s="16">
        <f>SUMIFS('Operating cost &amp; Budget report'!$H:$H, 'Operating cost &amp; Budget report'!$B:$B, AB$5, 'Operating cost &amp; Budget report'!$J:$J, $C41)</f>
        <v>0</v>
      </c>
      <c r="AC41" s="16">
        <f>SUMIFS('Operating cost &amp; Budget report'!$H:$H, 'Operating cost &amp; Budget report'!$B:$B, AC$5, 'Operating cost &amp; Budget report'!$J:$J, $C41)</f>
        <v>0</v>
      </c>
      <c r="AD41" s="16">
        <f>SUMIFS('Operating cost &amp; Budget report'!$H:$H, 'Operating cost &amp; Budget report'!$B:$B, AD$5, 'Operating cost &amp; Budget report'!$J:$J, $C41)</f>
        <v>0</v>
      </c>
      <c r="AE41" s="16">
        <f>SUMIFS('Operating cost &amp; Budget report'!$H:$H, 'Operating cost &amp; Budget report'!$B:$B, AE$5, 'Operating cost &amp; Budget report'!$J:$J, $C41)</f>
        <v>0</v>
      </c>
      <c r="AF41" s="16">
        <f>SUMIFS('Operating cost &amp; Budget report'!$H:$H, 'Operating cost &amp; Budget report'!$B:$B, AF$5, 'Operating cost &amp; Budget report'!$J:$J, $C41)</f>
        <v>0</v>
      </c>
      <c r="AG41" s="16">
        <f>SUMIFS('Operating cost &amp; Budget report'!$H:$H, 'Operating cost &amp; Budget report'!$B:$B, AG$5, 'Operating cost &amp; Budget report'!$J:$J, $C41)</f>
        <v>0</v>
      </c>
      <c r="AH41" s="16">
        <f>SUMIFS('Operating cost &amp; Budget report'!$H:$H, 'Operating cost &amp; Budget report'!$B:$B, AH$5, 'Operating cost &amp; Budget report'!$J:$J, $C41)</f>
        <v>0</v>
      </c>
    </row>
    <row r="42">
      <c r="A42" s="20">
        <v>4.1</v>
      </c>
      <c r="B42" s="15" t="s">
        <v>75</v>
      </c>
      <c r="C42" s="14" t="s">
        <v>76</v>
      </c>
      <c r="D42" s="16">
        <f>SUMIFS('Operating cost &amp; Budget report'!$H:$H, 'Operating cost &amp; Budget report'!$B:$B, D$5, 'Operating cost &amp; Budget report'!$J:$J, $C42)</f>
        <v>0</v>
      </c>
      <c r="E42" s="16">
        <f>SUMIFS('Operating cost &amp; Budget report'!$H:$H, 'Operating cost &amp; Budget report'!$B:$B, E$5, 'Operating cost &amp; Budget report'!$J:$J, $C42)</f>
        <v>0</v>
      </c>
      <c r="F42" s="16">
        <f>SUMIFS('Operating cost &amp; Budget report'!$H:$H, 'Operating cost &amp; Budget report'!$B:$B, F$5, 'Operating cost &amp; Budget report'!$J:$J, $C42)</f>
        <v>0</v>
      </c>
      <c r="G42" s="16">
        <f>SUMIFS('Operating cost &amp; Budget report'!$H:$H, 'Operating cost &amp; Budget report'!$B:$B, G$5, 'Operating cost &amp; Budget report'!$J:$J, $C42)</f>
        <v>0</v>
      </c>
      <c r="H42" s="16">
        <f>SUMIFS('Operating cost &amp; Budget report'!$H:$H, 'Operating cost &amp; Budget report'!$B:$B, H$5, 'Operating cost &amp; Budget report'!$J:$J, $C42)</f>
        <v>0</v>
      </c>
      <c r="I42" s="16">
        <f>SUMIFS('Operating cost &amp; Budget report'!$H:$H, 'Operating cost &amp; Budget report'!$B:$B, I$5, 'Operating cost &amp; Budget report'!$J:$J, $C42)</f>
        <v>0</v>
      </c>
      <c r="J42" s="16">
        <f>SUMIFS('Operating cost &amp; Budget report'!$H:$H, 'Operating cost &amp; Budget report'!$B:$B, J$5, 'Operating cost &amp; Budget report'!$J:$J, $C42)</f>
        <v>0</v>
      </c>
      <c r="K42" s="16">
        <f>SUMIFS('Operating cost &amp; Budget report'!$H:$H, 'Operating cost &amp; Budget report'!$B:$B, K$5, 'Operating cost &amp; Budget report'!$J:$J, $C42)</f>
        <v>0</v>
      </c>
      <c r="L42" s="16">
        <f>SUMIFS('Operating cost &amp; Budget report'!$H:$H, 'Operating cost &amp; Budget report'!$B:$B, L$5, 'Operating cost &amp; Budget report'!$J:$J, $C42)</f>
        <v>0</v>
      </c>
      <c r="M42" s="16">
        <f>SUMIFS('Operating cost &amp; Budget report'!$H:$H, 'Operating cost &amp; Budget report'!$B:$B, M$5, 'Operating cost &amp; Budget report'!$J:$J, $C42)</f>
        <v>0</v>
      </c>
      <c r="N42" s="16">
        <f>SUMIFS('Operating cost &amp; Budget report'!$H:$H, 'Operating cost &amp; Budget report'!$B:$B, N$5, 'Operating cost &amp; Budget report'!$J:$J, $C42)</f>
        <v>0</v>
      </c>
      <c r="O42" s="16">
        <f>SUMIFS('Operating cost &amp; Budget report'!$H:$H, 'Operating cost &amp; Budget report'!$B:$B, O$5, 'Operating cost &amp; Budget report'!$J:$J, $C42)</f>
        <v>0</v>
      </c>
      <c r="P42" s="16">
        <f>SUMIFS('Operating cost &amp; Budget report'!$H:$H, 'Operating cost &amp; Budget report'!$B:$B, P$5, 'Operating cost &amp; Budget report'!$J:$J, $C42)</f>
        <v>0</v>
      </c>
      <c r="Q42" s="16">
        <f>SUMIFS('Operating cost &amp; Budget report'!$H:$H, 'Operating cost &amp; Budget report'!$B:$B, Q$5, 'Operating cost &amp; Budget report'!$J:$J, $C42)</f>
        <v>0</v>
      </c>
      <c r="R42" s="16">
        <f>SUMIFS('Operating cost &amp; Budget report'!$H:$H, 'Operating cost &amp; Budget report'!$B:$B, R$5, 'Operating cost &amp; Budget report'!$J:$J, $C42)</f>
        <v>0</v>
      </c>
      <c r="S42" s="16">
        <f>SUMIFS('Operating cost &amp; Budget report'!$H:$H, 'Operating cost &amp; Budget report'!$B:$B, S$5, 'Operating cost &amp; Budget report'!$J:$J, $C42)</f>
        <v>0</v>
      </c>
      <c r="T42" s="16">
        <f>SUMIFS('Operating cost &amp; Budget report'!$H:$H, 'Operating cost &amp; Budget report'!$B:$B, T$5, 'Operating cost &amp; Budget report'!$J:$J, $C42)</f>
        <v>0</v>
      </c>
      <c r="U42" s="16">
        <f>SUMIFS('Operating cost &amp; Budget report'!$H:$H, 'Operating cost &amp; Budget report'!$B:$B, U$5, 'Operating cost &amp; Budget report'!$J:$J, $C42)</f>
        <v>0</v>
      </c>
      <c r="V42" s="16">
        <f>SUMIFS('Operating cost &amp; Budget report'!$H:$H, 'Operating cost &amp; Budget report'!$B:$B, V$5, 'Operating cost &amp; Budget report'!$J:$J, $C42)</f>
        <v>0</v>
      </c>
      <c r="W42" s="16">
        <f>SUMIFS('Operating cost &amp; Budget report'!$H:$H, 'Operating cost &amp; Budget report'!$B:$B, W$5, 'Operating cost &amp; Budget report'!$J:$J, $C42)</f>
        <v>0</v>
      </c>
      <c r="X42" s="16">
        <f>SUMIFS('Operating cost &amp; Budget report'!$H:$H, 'Operating cost &amp; Budget report'!$B:$B, X$5, 'Operating cost &amp; Budget report'!$J:$J, $C42)</f>
        <v>0</v>
      </c>
      <c r="Y42" s="16">
        <f>SUMIFS('Operating cost &amp; Budget report'!$H:$H, 'Operating cost &amp; Budget report'!$B:$B, Y$5, 'Operating cost &amp; Budget report'!$J:$J, $C42)</f>
        <v>0</v>
      </c>
      <c r="Z42" s="16">
        <f>SUMIFS('Operating cost &amp; Budget report'!$H:$H, 'Operating cost &amp; Budget report'!$B:$B, Z$5, 'Operating cost &amp; Budget report'!$J:$J, $C42)</f>
        <v>0</v>
      </c>
      <c r="AA42" s="16">
        <f>SUMIFS('Operating cost &amp; Budget report'!$H:$H, 'Operating cost &amp; Budget report'!$B:$B, AA$5, 'Operating cost &amp; Budget report'!$J:$J, $C42)</f>
        <v>0</v>
      </c>
      <c r="AB42" s="16">
        <f>SUMIFS('Operating cost &amp; Budget report'!$H:$H, 'Operating cost &amp; Budget report'!$B:$B, AB$5, 'Operating cost &amp; Budget report'!$J:$J, $C42)</f>
        <v>0</v>
      </c>
      <c r="AC42" s="16">
        <f>SUMIFS('Operating cost &amp; Budget report'!$H:$H, 'Operating cost &amp; Budget report'!$B:$B, AC$5, 'Operating cost &amp; Budget report'!$J:$J, $C42)</f>
        <v>0</v>
      </c>
      <c r="AD42" s="16">
        <f>SUMIFS('Operating cost &amp; Budget report'!$H:$H, 'Operating cost &amp; Budget report'!$B:$B, AD$5, 'Operating cost &amp; Budget report'!$J:$J, $C42)</f>
        <v>0</v>
      </c>
      <c r="AE42" s="16">
        <f>SUMIFS('Operating cost &amp; Budget report'!$H:$H, 'Operating cost &amp; Budget report'!$B:$B, AE$5, 'Operating cost &amp; Budget report'!$J:$J, $C42)</f>
        <v>0</v>
      </c>
      <c r="AF42" s="16">
        <f>SUMIFS('Operating cost &amp; Budget report'!$H:$H, 'Operating cost &amp; Budget report'!$B:$B, AF$5, 'Operating cost &amp; Budget report'!$J:$J, $C42)</f>
        <v>0</v>
      </c>
      <c r="AG42" s="16">
        <f>SUMIFS('Operating cost &amp; Budget report'!$H:$H, 'Operating cost &amp; Budget report'!$B:$B, AG$5, 'Operating cost &amp; Budget report'!$J:$J, $C42)</f>
        <v>0</v>
      </c>
      <c r="AH42" s="16">
        <f>SUMIFS('Operating cost &amp; Budget report'!$H:$H, 'Operating cost &amp; Budget report'!$B:$B, AH$5, 'Operating cost &amp; Budget report'!$J:$J, $C42)</f>
        <v>0</v>
      </c>
    </row>
    <row r="43">
      <c r="A43" s="17">
        <v>5.0</v>
      </c>
      <c r="B43" s="18" t="s">
        <v>77</v>
      </c>
      <c r="C43" s="17"/>
      <c r="D43" s="19">
        <f t="shared" ref="D43:O43" si="12">subtotal(9,D44:D45)</f>
        <v>0</v>
      </c>
      <c r="E43" s="19">
        <f t="shared" si="12"/>
        <v>0</v>
      </c>
      <c r="F43" s="19">
        <f t="shared" si="12"/>
        <v>0</v>
      </c>
      <c r="G43" s="19">
        <f t="shared" si="12"/>
        <v>0</v>
      </c>
      <c r="H43" s="19">
        <f t="shared" si="12"/>
        <v>0</v>
      </c>
      <c r="I43" s="19">
        <f t="shared" si="12"/>
        <v>101000</v>
      </c>
      <c r="J43" s="19">
        <f t="shared" si="12"/>
        <v>0</v>
      </c>
      <c r="K43" s="19">
        <f t="shared" si="12"/>
        <v>0</v>
      </c>
      <c r="L43" s="19">
        <f t="shared" si="12"/>
        <v>0</v>
      </c>
      <c r="M43" s="19">
        <f t="shared" si="12"/>
        <v>0</v>
      </c>
      <c r="N43" s="19">
        <f t="shared" si="12"/>
        <v>0</v>
      </c>
      <c r="O43" s="19">
        <f t="shared" si="12"/>
        <v>0</v>
      </c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</row>
    <row r="44">
      <c r="A44" s="14">
        <v>5.1</v>
      </c>
      <c r="B44" s="15" t="s">
        <v>78</v>
      </c>
      <c r="C44" s="14" t="s">
        <v>79</v>
      </c>
      <c r="D44" s="16">
        <f>SUMIFS('Operating cost &amp; Budget report'!$H:$H, 'Operating cost &amp; Budget report'!$B:$B, D$5, 'Operating cost &amp; Budget report'!$J:$J, $C44)</f>
        <v>0</v>
      </c>
      <c r="E44" s="16">
        <f>SUMIFS('Operating cost &amp; Budget report'!$H:$H, 'Operating cost &amp; Budget report'!$B:$B, E$5, 'Operating cost &amp; Budget report'!$J:$J, $C44)</f>
        <v>0</v>
      </c>
      <c r="F44" s="16">
        <f>SUMIFS('Operating cost &amp; Budget report'!$H:$H, 'Operating cost &amp; Budget report'!$B:$B, F$5, 'Operating cost &amp; Budget report'!$J:$J, $C44)</f>
        <v>0</v>
      </c>
      <c r="G44" s="16">
        <f>SUMIFS('Operating cost &amp; Budget report'!$H:$H, 'Operating cost &amp; Budget report'!$B:$B, G$5, 'Operating cost &amp; Budget report'!$J:$J, $C44)</f>
        <v>0</v>
      </c>
      <c r="H44" s="16">
        <f>SUMIFS('Operating cost &amp; Budget report'!$H:$H, 'Operating cost &amp; Budget report'!$B:$B, H$5, 'Operating cost &amp; Budget report'!$J:$J, $C44)</f>
        <v>0</v>
      </c>
      <c r="I44" s="16">
        <f>SUMIFS('Operating cost &amp; Budget report'!$H:$H, 'Operating cost &amp; Budget report'!$B:$B, I$5, 'Operating cost &amp; Budget report'!$J:$J, $C44)</f>
        <v>101000</v>
      </c>
      <c r="J44" s="16">
        <f>SUMIFS('Operating cost &amp; Budget report'!$H:$H, 'Operating cost &amp; Budget report'!$B:$B, J$5, 'Operating cost &amp; Budget report'!$J:$J, $C44)</f>
        <v>0</v>
      </c>
      <c r="K44" s="16">
        <f>SUMIFS('Operating cost &amp; Budget report'!$H:$H, 'Operating cost &amp; Budget report'!$B:$B, K$5, 'Operating cost &amp; Budget report'!$J:$J, $C44)</f>
        <v>0</v>
      </c>
      <c r="L44" s="16">
        <f>SUMIFS('Operating cost &amp; Budget report'!$H:$H, 'Operating cost &amp; Budget report'!$B:$B, L$5, 'Operating cost &amp; Budget report'!$J:$J, $C44)</f>
        <v>0</v>
      </c>
      <c r="M44" s="16">
        <f>SUMIFS('Operating cost &amp; Budget report'!$H:$H, 'Operating cost &amp; Budget report'!$B:$B, M$5, 'Operating cost &amp; Budget report'!$J:$J, $C44)</f>
        <v>0</v>
      </c>
      <c r="N44" s="16">
        <f>SUMIFS('Operating cost &amp; Budget report'!$H:$H, 'Operating cost &amp; Budget report'!$B:$B, N$5, 'Operating cost &amp; Budget report'!$J:$J, $C44)</f>
        <v>0</v>
      </c>
      <c r="O44" s="16">
        <f>SUMIFS('Operating cost &amp; Budget report'!$H:$H, 'Operating cost &amp; Budget report'!$B:$B, O$5, 'Operating cost &amp; Budget report'!$J:$J, $C44)</f>
        <v>0</v>
      </c>
      <c r="P44" s="16">
        <f>SUMIFS('Operating cost &amp; Budget report'!$H:$H, 'Operating cost &amp; Budget report'!$B:$B, P$5, 'Operating cost &amp; Budget report'!$J:$J, $C44)</f>
        <v>0</v>
      </c>
      <c r="Q44" s="16">
        <f>SUMIFS('Operating cost &amp; Budget report'!$H:$H, 'Operating cost &amp; Budget report'!$B:$B, Q$5, 'Operating cost &amp; Budget report'!$J:$J, $C44)</f>
        <v>0</v>
      </c>
      <c r="R44" s="16">
        <f>SUMIFS('Operating cost &amp; Budget report'!$H:$H, 'Operating cost &amp; Budget report'!$B:$B, R$5, 'Operating cost &amp; Budget report'!$J:$J, $C44)</f>
        <v>0</v>
      </c>
      <c r="S44" s="16">
        <f>SUMIFS('Operating cost &amp; Budget report'!$H:$H, 'Operating cost &amp; Budget report'!$B:$B, S$5, 'Operating cost &amp; Budget report'!$J:$J, $C44)</f>
        <v>0</v>
      </c>
      <c r="T44" s="16">
        <f>SUMIFS('Operating cost &amp; Budget report'!$H:$H, 'Operating cost &amp; Budget report'!$B:$B, T$5, 'Operating cost &amp; Budget report'!$J:$J, $C44)</f>
        <v>0</v>
      </c>
      <c r="U44" s="16">
        <f>SUMIFS('Operating cost &amp; Budget report'!$H:$H, 'Operating cost &amp; Budget report'!$B:$B, U$5, 'Operating cost &amp; Budget report'!$J:$J, $C44)</f>
        <v>0</v>
      </c>
      <c r="V44" s="16">
        <f>SUMIFS('Operating cost &amp; Budget report'!$H:$H, 'Operating cost &amp; Budget report'!$B:$B, V$5, 'Operating cost &amp; Budget report'!$J:$J, $C44)</f>
        <v>0</v>
      </c>
      <c r="W44" s="16">
        <f>SUMIFS('Operating cost &amp; Budget report'!$H:$H, 'Operating cost &amp; Budget report'!$B:$B, W$5, 'Operating cost &amp; Budget report'!$J:$J, $C44)</f>
        <v>0</v>
      </c>
      <c r="X44" s="16">
        <f>SUMIFS('Operating cost &amp; Budget report'!$H:$H, 'Operating cost &amp; Budget report'!$B:$B, X$5, 'Operating cost &amp; Budget report'!$J:$J, $C44)</f>
        <v>0</v>
      </c>
      <c r="Y44" s="16">
        <f>SUMIFS('Operating cost &amp; Budget report'!$H:$H, 'Operating cost &amp; Budget report'!$B:$B, Y$5, 'Operating cost &amp; Budget report'!$J:$J, $C44)</f>
        <v>0</v>
      </c>
      <c r="Z44" s="16">
        <f>SUMIFS('Operating cost &amp; Budget report'!$H:$H, 'Operating cost &amp; Budget report'!$B:$B, Z$5, 'Operating cost &amp; Budget report'!$J:$J, $C44)</f>
        <v>0</v>
      </c>
      <c r="AA44" s="16">
        <f>SUMIFS('Operating cost &amp; Budget report'!$H:$H, 'Operating cost &amp; Budget report'!$B:$B, AA$5, 'Operating cost &amp; Budget report'!$J:$J, $C44)</f>
        <v>0</v>
      </c>
      <c r="AB44" s="16">
        <f>SUMIFS('Operating cost &amp; Budget report'!$H:$H, 'Operating cost &amp; Budget report'!$B:$B, AB$5, 'Operating cost &amp; Budget report'!$J:$J, $C44)</f>
        <v>0</v>
      </c>
      <c r="AC44" s="16">
        <f>SUMIFS('Operating cost &amp; Budget report'!$H:$H, 'Operating cost &amp; Budget report'!$B:$B, AC$5, 'Operating cost &amp; Budget report'!$J:$J, $C44)</f>
        <v>0</v>
      </c>
      <c r="AD44" s="16">
        <f>SUMIFS('Operating cost &amp; Budget report'!$H:$H, 'Operating cost &amp; Budget report'!$B:$B, AD$5, 'Operating cost &amp; Budget report'!$J:$J, $C44)</f>
        <v>0</v>
      </c>
      <c r="AE44" s="16">
        <f>SUMIFS('Operating cost &amp; Budget report'!$H:$H, 'Operating cost &amp; Budget report'!$B:$B, AE$5, 'Operating cost &amp; Budget report'!$J:$J, $C44)</f>
        <v>0</v>
      </c>
      <c r="AF44" s="16">
        <f>SUMIFS('Operating cost &amp; Budget report'!$H:$H, 'Operating cost &amp; Budget report'!$B:$B, AF$5, 'Operating cost &amp; Budget report'!$J:$J, $C44)</f>
        <v>0</v>
      </c>
      <c r="AG44" s="16">
        <f>SUMIFS('Operating cost &amp; Budget report'!$H:$H, 'Operating cost &amp; Budget report'!$B:$B, AG$5, 'Operating cost &amp; Budget report'!$J:$J, $C44)</f>
        <v>0</v>
      </c>
      <c r="AH44" s="16">
        <f>SUMIFS('Operating cost &amp; Budget report'!$H:$H, 'Operating cost &amp; Budget report'!$B:$B, AH$5, 'Operating cost &amp; Budget report'!$J:$J, $C44)</f>
        <v>0</v>
      </c>
    </row>
    <row r="45">
      <c r="A45" s="14">
        <f>A44+0.1</f>
        <v>5.2</v>
      </c>
      <c r="B45" s="15" t="s">
        <v>80</v>
      </c>
      <c r="C45" s="14" t="s">
        <v>81</v>
      </c>
      <c r="D45" s="16">
        <f>SUMIFS('Operating cost &amp; Budget report'!$H:$H, 'Operating cost &amp; Budget report'!$B:$B, D$5, 'Operating cost &amp; Budget report'!$J:$J, $C45)</f>
        <v>0</v>
      </c>
      <c r="E45" s="16">
        <f>SUMIFS('Operating cost &amp; Budget report'!$H:$H, 'Operating cost &amp; Budget report'!$B:$B, E$5, 'Operating cost &amp; Budget report'!$J:$J, $C45)</f>
        <v>0</v>
      </c>
      <c r="F45" s="16">
        <f>SUMIFS('Operating cost &amp; Budget report'!$H:$H, 'Operating cost &amp; Budget report'!$B:$B, F$5, 'Operating cost &amp; Budget report'!$J:$J, $C45)</f>
        <v>0</v>
      </c>
      <c r="G45" s="16">
        <f>SUMIFS('Operating cost &amp; Budget report'!$H:$H, 'Operating cost &amp; Budget report'!$B:$B, G$5, 'Operating cost &amp; Budget report'!$J:$J, $C45)</f>
        <v>0</v>
      </c>
      <c r="H45" s="16">
        <f>SUMIFS('Operating cost &amp; Budget report'!$H:$H, 'Operating cost &amp; Budget report'!$B:$B, H$5, 'Operating cost &amp; Budget report'!$J:$J, $C45)</f>
        <v>0</v>
      </c>
      <c r="I45" s="16">
        <f>SUMIFS('Operating cost &amp; Budget report'!$H:$H, 'Operating cost &amp; Budget report'!$B:$B, I$5, 'Operating cost &amp; Budget report'!$J:$J, $C45)</f>
        <v>0</v>
      </c>
      <c r="J45" s="16">
        <f>SUMIFS('Operating cost &amp; Budget report'!$H:$H, 'Operating cost &amp; Budget report'!$B:$B, J$5, 'Operating cost &amp; Budget report'!$J:$J, $C45)</f>
        <v>0</v>
      </c>
      <c r="K45" s="16">
        <f>SUMIFS('Operating cost &amp; Budget report'!$H:$H, 'Operating cost &amp; Budget report'!$B:$B, K$5, 'Operating cost &amp; Budget report'!$J:$J, $C45)</f>
        <v>0</v>
      </c>
      <c r="L45" s="16">
        <f>SUMIFS('Operating cost &amp; Budget report'!$H:$H, 'Operating cost &amp; Budget report'!$B:$B, L$5, 'Operating cost &amp; Budget report'!$J:$J, $C45)</f>
        <v>0</v>
      </c>
      <c r="M45" s="16">
        <f>SUMIFS('Operating cost &amp; Budget report'!$H:$H, 'Operating cost &amp; Budget report'!$B:$B, M$5, 'Operating cost &amp; Budget report'!$J:$J, $C45)</f>
        <v>0</v>
      </c>
      <c r="N45" s="16">
        <f>SUMIFS('Operating cost &amp; Budget report'!$H:$H, 'Operating cost &amp; Budget report'!$B:$B, N$5, 'Operating cost &amp; Budget report'!$J:$J, $C45)</f>
        <v>0</v>
      </c>
      <c r="O45" s="16">
        <f>SUMIFS('Operating cost &amp; Budget report'!$H:$H, 'Operating cost &amp; Budget report'!$B:$B, O$5, 'Operating cost &amp; Budget report'!$J:$J, $C45)</f>
        <v>0</v>
      </c>
      <c r="P45" s="16">
        <f>SUMIFS('Operating cost &amp; Budget report'!$H:$H, 'Operating cost &amp; Budget report'!$B:$B, P$5, 'Operating cost &amp; Budget report'!$J:$J, $C45)</f>
        <v>18000</v>
      </c>
      <c r="Q45" s="16">
        <f>SUMIFS('Operating cost &amp; Budget report'!$H:$H, 'Operating cost &amp; Budget report'!$B:$B, Q$5, 'Operating cost &amp; Budget report'!$J:$J, $C45)</f>
        <v>0</v>
      </c>
      <c r="R45" s="16">
        <f>SUMIFS('Operating cost &amp; Budget report'!$H:$H, 'Operating cost &amp; Budget report'!$B:$B, R$5, 'Operating cost &amp; Budget report'!$J:$J, $C45)</f>
        <v>0</v>
      </c>
      <c r="S45" s="16">
        <f>SUMIFS('Operating cost &amp; Budget report'!$H:$H, 'Operating cost &amp; Budget report'!$B:$B, S$5, 'Operating cost &amp; Budget report'!$J:$J, $C45)</f>
        <v>0</v>
      </c>
      <c r="T45" s="16">
        <f>SUMIFS('Operating cost &amp; Budget report'!$H:$H, 'Operating cost &amp; Budget report'!$B:$B, T$5, 'Operating cost &amp; Budget report'!$J:$J, $C45)</f>
        <v>0</v>
      </c>
      <c r="U45" s="16">
        <f>SUMIFS('Operating cost &amp; Budget report'!$H:$H, 'Operating cost &amp; Budget report'!$B:$B, U$5, 'Operating cost &amp; Budget report'!$J:$J, $C45)</f>
        <v>0</v>
      </c>
      <c r="V45" s="16">
        <f>SUMIFS('Operating cost &amp; Budget report'!$H:$H, 'Operating cost &amp; Budget report'!$B:$B, V$5, 'Operating cost &amp; Budget report'!$J:$J, $C45)</f>
        <v>0</v>
      </c>
      <c r="W45" s="16">
        <f>SUMIFS('Operating cost &amp; Budget report'!$H:$H, 'Operating cost &amp; Budget report'!$B:$B, W$5, 'Operating cost &amp; Budget report'!$J:$J, $C45)</f>
        <v>0</v>
      </c>
      <c r="X45" s="16">
        <f>SUMIFS('Operating cost &amp; Budget report'!$H:$H, 'Operating cost &amp; Budget report'!$B:$B, X$5, 'Operating cost &amp; Budget report'!$J:$J, $C45)</f>
        <v>0</v>
      </c>
      <c r="Y45" s="16">
        <f>SUMIFS('Operating cost &amp; Budget report'!$H:$H, 'Operating cost &amp; Budget report'!$B:$B, Y$5, 'Operating cost &amp; Budget report'!$J:$J, $C45)</f>
        <v>0</v>
      </c>
      <c r="Z45" s="16">
        <f>SUMIFS('Operating cost &amp; Budget report'!$H:$H, 'Operating cost &amp; Budget report'!$B:$B, Z$5, 'Operating cost &amp; Budget report'!$J:$J, $C45)</f>
        <v>0</v>
      </c>
      <c r="AA45" s="16">
        <f>SUMIFS('Operating cost &amp; Budget report'!$H:$H, 'Operating cost &amp; Budget report'!$B:$B, AA$5, 'Operating cost &amp; Budget report'!$J:$J, $C45)</f>
        <v>0</v>
      </c>
      <c r="AB45" s="16">
        <f>SUMIFS('Operating cost &amp; Budget report'!$H:$H, 'Operating cost &amp; Budget report'!$B:$B, AB$5, 'Operating cost &amp; Budget report'!$J:$J, $C45)</f>
        <v>0</v>
      </c>
      <c r="AC45" s="16">
        <f>SUMIFS('Operating cost &amp; Budget report'!$H:$H, 'Operating cost &amp; Budget report'!$B:$B, AC$5, 'Operating cost &amp; Budget report'!$J:$J, $C45)</f>
        <v>0</v>
      </c>
      <c r="AD45" s="16">
        <f>SUMIFS('Operating cost &amp; Budget report'!$H:$H, 'Operating cost &amp; Budget report'!$B:$B, AD$5, 'Operating cost &amp; Budget report'!$J:$J, $C45)</f>
        <v>0</v>
      </c>
      <c r="AE45" s="16">
        <f>SUMIFS('Operating cost &amp; Budget report'!$H:$H, 'Operating cost &amp; Budget report'!$B:$B, AE$5, 'Operating cost &amp; Budget report'!$J:$J, $C45)</f>
        <v>0</v>
      </c>
      <c r="AF45" s="16">
        <f>SUMIFS('Operating cost &amp; Budget report'!$H:$H, 'Operating cost &amp; Budget report'!$B:$B, AF$5, 'Operating cost &amp; Budget report'!$J:$J, $C45)</f>
        <v>0</v>
      </c>
      <c r="AG45" s="16">
        <f>SUMIFS('Operating cost &amp; Budget report'!$H:$H, 'Operating cost &amp; Budget report'!$B:$B, AG$5, 'Operating cost &amp; Budget report'!$J:$J, $C45)</f>
        <v>0</v>
      </c>
      <c r="AH45" s="16">
        <f>SUMIFS('Operating cost &amp; Budget report'!$H:$H, 'Operating cost &amp; Budget report'!$B:$B, AH$5, 'Operating cost &amp; Budget report'!$J:$J, $C45)</f>
        <v>0</v>
      </c>
    </row>
    <row r="46">
      <c r="A46" s="17">
        <v>6.0</v>
      </c>
      <c r="B46" s="18" t="s">
        <v>82</v>
      </c>
      <c r="C46" s="17"/>
      <c r="D46" s="19">
        <f t="shared" ref="D46:O46" si="13">subtotal(9,D47:D48)</f>
        <v>0</v>
      </c>
      <c r="E46" s="19">
        <f t="shared" si="13"/>
        <v>0</v>
      </c>
      <c r="F46" s="19">
        <f t="shared" si="13"/>
        <v>0</v>
      </c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</row>
    <row r="47">
      <c r="A47" s="14">
        <v>6.1</v>
      </c>
      <c r="B47" s="15" t="s">
        <v>83</v>
      </c>
      <c r="C47" s="15" t="s">
        <v>84</v>
      </c>
      <c r="D47" s="16">
        <f>SUMIFS('Operating cost &amp; Budget report'!$H:$H, 'Operating cost &amp; Budget report'!$B:$B, D$5, 'Operating cost &amp; Budget report'!$J:$J, $C47)</f>
        <v>0</v>
      </c>
      <c r="E47" s="16">
        <f>SUMIFS('Operating cost &amp; Budget report'!$H:$H, 'Operating cost &amp; Budget report'!$B:$B, E$5, 'Operating cost &amp; Budget report'!$J:$J, $C47)</f>
        <v>0</v>
      </c>
      <c r="F47" s="16">
        <f>SUMIFS('Operating cost &amp; Budget report'!$H:$H, 'Operating cost &amp; Budget report'!$B:$B, F$5, 'Operating cost &amp; Budget report'!$J:$J, $C47)</f>
        <v>0</v>
      </c>
      <c r="G47" s="16">
        <f>SUMIFS('Operating cost &amp; Budget report'!$H:$H, 'Operating cost &amp; Budget report'!$B:$B, G$5, 'Operating cost &amp; Budget report'!$J:$J, $C47)</f>
        <v>0</v>
      </c>
      <c r="H47" s="16">
        <f>SUMIFS('Operating cost &amp; Budget report'!$H:$H, 'Operating cost &amp; Budget report'!$B:$B, H$5, 'Operating cost &amp; Budget report'!$J:$J, $C47)</f>
        <v>0</v>
      </c>
      <c r="I47" s="16">
        <f>SUMIFS('Operating cost &amp; Budget report'!$H:$H, 'Operating cost &amp; Budget report'!$B:$B, I$5, 'Operating cost &amp; Budget report'!$J:$J, $C47)</f>
        <v>0</v>
      </c>
      <c r="J47" s="16">
        <f>SUMIFS('Operating cost &amp; Budget report'!$H:$H, 'Operating cost &amp; Budget report'!$B:$B, J$5, 'Operating cost &amp; Budget report'!$J:$J, $C47)</f>
        <v>0</v>
      </c>
      <c r="K47" s="16">
        <f>SUMIFS('Operating cost &amp; Budget report'!$H:$H, 'Operating cost &amp; Budget report'!$B:$B, K$5, 'Operating cost &amp; Budget report'!$J:$J, $C47)</f>
        <v>0</v>
      </c>
      <c r="L47" s="16">
        <f>SUMIFS('Operating cost &amp; Budget report'!$H:$H, 'Operating cost &amp; Budget report'!$B:$B, L$5, 'Operating cost &amp; Budget report'!$J:$J, $C47)</f>
        <v>0</v>
      </c>
      <c r="M47" s="16">
        <f>SUMIFS('Operating cost &amp; Budget report'!$H:$H, 'Operating cost &amp; Budget report'!$B:$B, M$5, 'Operating cost &amp; Budget report'!$J:$J, $C47)</f>
        <v>0</v>
      </c>
      <c r="N47" s="16">
        <f>SUMIFS('Operating cost &amp; Budget report'!$H:$H, 'Operating cost &amp; Budget report'!$B:$B, N$5, 'Operating cost &amp; Budget report'!$J:$J, $C47)</f>
        <v>0</v>
      </c>
      <c r="O47" s="16">
        <f>SUMIFS('Operating cost &amp; Budget report'!$H:$H, 'Operating cost &amp; Budget report'!$B:$B, O$5, 'Operating cost &amp; Budget report'!$J:$J, $C47)</f>
        <v>0</v>
      </c>
      <c r="P47" s="16">
        <f>SUMIFS('Operating cost &amp; Budget report'!$H:$H, 'Operating cost &amp; Budget report'!$B:$B, P$5, 'Operating cost &amp; Budget report'!$J:$J, $C47)</f>
        <v>0</v>
      </c>
      <c r="Q47" s="16">
        <f>SUMIFS('Operating cost &amp; Budget report'!$H:$H, 'Operating cost &amp; Budget report'!$B:$B, Q$5, 'Operating cost &amp; Budget report'!$J:$J, $C47)</f>
        <v>0</v>
      </c>
      <c r="R47" s="16">
        <f>SUMIFS('Operating cost &amp; Budget report'!$H:$H, 'Operating cost &amp; Budget report'!$B:$B, R$5, 'Operating cost &amp; Budget report'!$J:$J, $C47)</f>
        <v>0</v>
      </c>
      <c r="S47" s="16">
        <f>SUMIFS('Operating cost &amp; Budget report'!$H:$H, 'Operating cost &amp; Budget report'!$B:$B, S$5, 'Operating cost &amp; Budget report'!$J:$J, $C47)</f>
        <v>0</v>
      </c>
      <c r="T47" s="16">
        <f>SUMIFS('Operating cost &amp; Budget report'!$H:$H, 'Operating cost &amp; Budget report'!$B:$B, T$5, 'Operating cost &amp; Budget report'!$J:$J, $C47)</f>
        <v>0</v>
      </c>
      <c r="U47" s="16">
        <f>SUMIFS('Operating cost &amp; Budget report'!$H:$H, 'Operating cost &amp; Budget report'!$B:$B, U$5, 'Operating cost &amp; Budget report'!$J:$J, $C47)</f>
        <v>0</v>
      </c>
      <c r="V47" s="16">
        <f>SUMIFS('Operating cost &amp; Budget report'!$H:$H, 'Operating cost &amp; Budget report'!$B:$B, V$5, 'Operating cost &amp; Budget report'!$J:$J, $C47)</f>
        <v>0</v>
      </c>
      <c r="W47" s="16">
        <f>SUMIFS('Operating cost &amp; Budget report'!$H:$H, 'Operating cost &amp; Budget report'!$B:$B, W$5, 'Operating cost &amp; Budget report'!$J:$J, $C47)</f>
        <v>0</v>
      </c>
      <c r="X47" s="16">
        <f>SUMIFS('Operating cost &amp; Budget report'!$H:$H, 'Operating cost &amp; Budget report'!$B:$B, X$5, 'Operating cost &amp; Budget report'!$J:$J, $C47)</f>
        <v>0</v>
      </c>
      <c r="Y47" s="16">
        <f>SUMIFS('Operating cost &amp; Budget report'!$H:$H, 'Operating cost &amp; Budget report'!$B:$B, Y$5, 'Operating cost &amp; Budget report'!$J:$J, $C47)</f>
        <v>0</v>
      </c>
      <c r="Z47" s="16">
        <f>SUMIFS('Operating cost &amp; Budget report'!$H:$H, 'Operating cost &amp; Budget report'!$B:$B, Z$5, 'Operating cost &amp; Budget report'!$J:$J, $C47)</f>
        <v>0</v>
      </c>
      <c r="AA47" s="16">
        <f>SUMIFS('Operating cost &amp; Budget report'!$H:$H, 'Operating cost &amp; Budget report'!$B:$B, AA$5, 'Operating cost &amp; Budget report'!$J:$J, $C47)</f>
        <v>0</v>
      </c>
      <c r="AB47" s="16">
        <f>SUMIFS('Operating cost &amp; Budget report'!$H:$H, 'Operating cost &amp; Budget report'!$B:$B, AB$5, 'Operating cost &amp; Budget report'!$J:$J, $C47)</f>
        <v>0</v>
      </c>
      <c r="AC47" s="16">
        <f>SUMIFS('Operating cost &amp; Budget report'!$H:$H, 'Operating cost &amp; Budget report'!$B:$B, AC$5, 'Operating cost &amp; Budget report'!$J:$J, $C47)</f>
        <v>0</v>
      </c>
      <c r="AD47" s="16">
        <f>SUMIFS('Operating cost &amp; Budget report'!$H:$H, 'Operating cost &amp; Budget report'!$B:$B, AD$5, 'Operating cost &amp; Budget report'!$J:$J, $C47)</f>
        <v>0</v>
      </c>
      <c r="AE47" s="16">
        <f>SUMIFS('Operating cost &amp; Budget report'!$H:$H, 'Operating cost &amp; Budget report'!$B:$B, AE$5, 'Operating cost &amp; Budget report'!$J:$J, $C47)</f>
        <v>0</v>
      </c>
      <c r="AF47" s="16">
        <f>SUMIFS('Operating cost &amp; Budget report'!$H:$H, 'Operating cost &amp; Budget report'!$B:$B, AF$5, 'Operating cost &amp; Budget report'!$J:$J, $C47)</f>
        <v>0</v>
      </c>
      <c r="AG47" s="16">
        <f>SUMIFS('Operating cost &amp; Budget report'!$H:$H, 'Operating cost &amp; Budget report'!$B:$B, AG$5, 'Operating cost &amp; Budget report'!$J:$J, $C47)</f>
        <v>0</v>
      </c>
      <c r="AH47" s="16">
        <f>SUMIFS('Operating cost &amp; Budget report'!$H:$H, 'Operating cost &amp; Budget report'!$B:$B, AH$5, 'Operating cost &amp; Budget report'!$J:$J, $C47)</f>
        <v>0</v>
      </c>
    </row>
    <row r="48">
      <c r="A48" s="14">
        <f>A47+0.1</f>
        <v>6.2</v>
      </c>
      <c r="B48" s="15" t="s">
        <v>85</v>
      </c>
      <c r="C48" s="14" t="s">
        <v>86</v>
      </c>
      <c r="D48" s="16">
        <f>SUMIFS('Operating cost &amp; Budget report'!$H:$H, 'Operating cost &amp; Budget report'!$B:$B, D$5, 'Operating cost &amp; Budget report'!$J:$J, $C48)</f>
        <v>0</v>
      </c>
      <c r="E48" s="16">
        <f>SUMIFS('Operating cost &amp; Budget report'!$H:$H, 'Operating cost &amp; Budget report'!$B:$B, E$5, 'Operating cost &amp; Budget report'!$J:$J, $C48)</f>
        <v>0</v>
      </c>
      <c r="F48" s="16">
        <f>SUMIFS('Operating cost &amp; Budget report'!$H:$H, 'Operating cost &amp; Budget report'!$B:$B, F$5, 'Operating cost &amp; Budget report'!$J:$J, $C48)</f>
        <v>0</v>
      </c>
      <c r="G48" s="16">
        <f>SUMIFS('Operating cost &amp; Budget report'!$H:$H, 'Operating cost &amp; Budget report'!$B:$B, G$5, 'Operating cost &amp; Budget report'!$J:$J, $C48)</f>
        <v>0</v>
      </c>
      <c r="H48" s="16">
        <f>SUMIFS('Operating cost &amp; Budget report'!$H:$H, 'Operating cost &amp; Budget report'!$B:$B, H$5, 'Operating cost &amp; Budget report'!$J:$J, $C48)</f>
        <v>0</v>
      </c>
      <c r="I48" s="16">
        <f>SUMIFS('Operating cost &amp; Budget report'!$H:$H, 'Operating cost &amp; Budget report'!$B:$B, I$5, 'Operating cost &amp; Budget report'!$J:$J, $C48)</f>
        <v>0</v>
      </c>
      <c r="J48" s="16">
        <f>SUMIFS('Operating cost &amp; Budget report'!$H:$H, 'Operating cost &amp; Budget report'!$B:$B, J$5, 'Operating cost &amp; Budget report'!$J:$J, $C48)</f>
        <v>0</v>
      </c>
      <c r="K48" s="16">
        <f>SUMIFS('Operating cost &amp; Budget report'!$H:$H, 'Operating cost &amp; Budget report'!$B:$B, K$5, 'Operating cost &amp; Budget report'!$J:$J, $C48)</f>
        <v>0</v>
      </c>
      <c r="L48" s="16">
        <f>SUMIFS('Operating cost &amp; Budget report'!$H:$H, 'Operating cost &amp; Budget report'!$B:$B, L$5, 'Operating cost &amp; Budget report'!$J:$J, $C48)</f>
        <v>0</v>
      </c>
      <c r="M48" s="16">
        <f>SUMIFS('Operating cost &amp; Budget report'!$H:$H, 'Operating cost &amp; Budget report'!$B:$B, M$5, 'Operating cost &amp; Budget report'!$J:$J, $C48)</f>
        <v>0</v>
      </c>
      <c r="N48" s="16">
        <f>SUMIFS('Operating cost &amp; Budget report'!$H:$H, 'Operating cost &amp; Budget report'!$B:$B, N$5, 'Operating cost &amp; Budget report'!$J:$J, $C48)</f>
        <v>0</v>
      </c>
      <c r="O48" s="16">
        <f>SUMIFS('Operating cost &amp; Budget report'!$H:$H, 'Operating cost &amp; Budget report'!$B:$B, O$5, 'Operating cost &amp; Budget report'!$J:$J, $C48)</f>
        <v>0</v>
      </c>
      <c r="P48" s="16">
        <f>SUMIFS('Operating cost &amp; Budget report'!$H:$H, 'Operating cost &amp; Budget report'!$B:$B, P$5, 'Operating cost &amp; Budget report'!$J:$J, $C48)</f>
        <v>0</v>
      </c>
      <c r="Q48" s="16">
        <f>SUMIFS('Operating cost &amp; Budget report'!$H:$H, 'Operating cost &amp; Budget report'!$B:$B, Q$5, 'Operating cost &amp; Budget report'!$J:$J, $C48)</f>
        <v>0</v>
      </c>
      <c r="R48" s="16">
        <f>SUMIFS('Operating cost &amp; Budget report'!$H:$H, 'Operating cost &amp; Budget report'!$B:$B, R$5, 'Operating cost &amp; Budget report'!$J:$J, $C48)</f>
        <v>0</v>
      </c>
      <c r="S48" s="16">
        <f>SUMIFS('Operating cost &amp; Budget report'!$H:$H, 'Operating cost &amp; Budget report'!$B:$B, S$5, 'Operating cost &amp; Budget report'!$J:$J, $C48)</f>
        <v>0</v>
      </c>
      <c r="T48" s="16">
        <f>SUMIFS('Operating cost &amp; Budget report'!$H:$H, 'Operating cost &amp; Budget report'!$B:$B, T$5, 'Operating cost &amp; Budget report'!$J:$J, $C48)</f>
        <v>0</v>
      </c>
      <c r="U48" s="16">
        <f>SUMIFS('Operating cost &amp; Budget report'!$H:$H, 'Operating cost &amp; Budget report'!$B:$B, U$5, 'Operating cost &amp; Budget report'!$J:$J, $C48)</f>
        <v>0</v>
      </c>
      <c r="V48" s="16">
        <f>SUMIFS('Operating cost &amp; Budget report'!$H:$H, 'Operating cost &amp; Budget report'!$B:$B, V$5, 'Operating cost &amp; Budget report'!$J:$J, $C48)</f>
        <v>0</v>
      </c>
      <c r="W48" s="16">
        <f>SUMIFS('Operating cost &amp; Budget report'!$H:$H, 'Operating cost &amp; Budget report'!$B:$B, W$5, 'Operating cost &amp; Budget report'!$J:$J, $C48)</f>
        <v>0</v>
      </c>
      <c r="X48" s="16">
        <f>SUMIFS('Operating cost &amp; Budget report'!$H:$H, 'Operating cost &amp; Budget report'!$B:$B, X$5, 'Operating cost &amp; Budget report'!$J:$J, $C48)</f>
        <v>0</v>
      </c>
      <c r="Y48" s="16">
        <f>SUMIFS('Operating cost &amp; Budget report'!$H:$H, 'Operating cost &amp; Budget report'!$B:$B, Y$5, 'Operating cost &amp; Budget report'!$J:$J, $C48)</f>
        <v>0</v>
      </c>
      <c r="Z48" s="16">
        <f>SUMIFS('Operating cost &amp; Budget report'!$H:$H, 'Operating cost &amp; Budget report'!$B:$B, Z$5, 'Operating cost &amp; Budget report'!$J:$J, $C48)</f>
        <v>0</v>
      </c>
      <c r="AA48" s="16">
        <f>SUMIFS('Operating cost &amp; Budget report'!$H:$H, 'Operating cost &amp; Budget report'!$B:$B, AA$5, 'Operating cost &amp; Budget report'!$J:$J, $C48)</f>
        <v>0</v>
      </c>
      <c r="AB48" s="16">
        <f>SUMIFS('Operating cost &amp; Budget report'!$H:$H, 'Operating cost &amp; Budget report'!$B:$B, AB$5, 'Operating cost &amp; Budget report'!$J:$J, $C48)</f>
        <v>0</v>
      </c>
      <c r="AC48" s="16">
        <f>SUMIFS('Operating cost &amp; Budget report'!$H:$H, 'Operating cost &amp; Budget report'!$B:$B, AC$5, 'Operating cost &amp; Budget report'!$J:$J, $C48)</f>
        <v>0</v>
      </c>
      <c r="AD48" s="16">
        <f>SUMIFS('Operating cost &amp; Budget report'!$H:$H, 'Operating cost &amp; Budget report'!$B:$B, AD$5, 'Operating cost &amp; Budget report'!$J:$J, $C48)</f>
        <v>0</v>
      </c>
      <c r="AE48" s="16">
        <f>SUMIFS('Operating cost &amp; Budget report'!$H:$H, 'Operating cost &amp; Budget report'!$B:$B, AE$5, 'Operating cost &amp; Budget report'!$J:$J, $C48)</f>
        <v>0</v>
      </c>
      <c r="AF48" s="16">
        <f>SUMIFS('Operating cost &amp; Budget report'!$H:$H, 'Operating cost &amp; Budget report'!$B:$B, AF$5, 'Operating cost &amp; Budget report'!$J:$J, $C48)</f>
        <v>0</v>
      </c>
      <c r="AG48" s="16">
        <f>SUMIFS('Operating cost &amp; Budget report'!$H:$H, 'Operating cost &amp; Budget report'!$B:$B, AG$5, 'Operating cost &amp; Budget report'!$J:$J, $C48)</f>
        <v>0</v>
      </c>
      <c r="AH48" s="16">
        <f>SUMIFS('Operating cost &amp; Budget report'!$H:$H, 'Operating cost &amp; Budget report'!$B:$B, AH$5, 'Operating cost &amp; Budget report'!$J:$J, $C48)</f>
        <v>0</v>
      </c>
    </row>
    <row r="49">
      <c r="A49" s="17">
        <v>7.0</v>
      </c>
      <c r="B49" s="18" t="s">
        <v>87</v>
      </c>
      <c r="C49" s="17" t="s">
        <v>88</v>
      </c>
      <c r="D49" s="19">
        <f>SUMIFS('Operating cost &amp; Budget report'!$H:$H, 'Operating cost &amp; Budget report'!$B:$B, D$5, 'Operating cost &amp; Budget report'!$J:$J, $C49)</f>
        <v>0</v>
      </c>
      <c r="E49" s="19">
        <f>SUMIFS('Operating cost &amp; Budget report'!$H:$H, 'Operating cost &amp; Budget report'!$B:$B, E$5, 'Operating cost &amp; Budget report'!$J:$J, $C49)</f>
        <v>0</v>
      </c>
      <c r="F49" s="19">
        <f>SUMIFS('Operating cost &amp; Budget report'!$H:$H, 'Operating cost &amp; Budget report'!$B:$B, F$5, 'Operating cost &amp; Budget report'!$J:$J, $C49)</f>
        <v>0</v>
      </c>
      <c r="G49" s="19">
        <f>SUMIFS('Operating cost &amp; Budget report'!$H:$H, 'Operating cost &amp; Budget report'!$B:$B, G$5, 'Operating cost &amp; Budget report'!$J:$J, $C49)</f>
        <v>0</v>
      </c>
      <c r="H49" s="19">
        <f>SUMIFS('Operating cost &amp; Budget report'!$H:$H, 'Operating cost &amp; Budget report'!$B:$B, H$5, 'Operating cost &amp; Budget report'!$J:$J, $C49)</f>
        <v>0</v>
      </c>
      <c r="I49" s="19">
        <f>SUMIFS('Operating cost &amp; Budget report'!$H:$H, 'Operating cost &amp; Budget report'!$B:$B, I$5, 'Operating cost &amp; Budget report'!$J:$J, $C49)</f>
        <v>0</v>
      </c>
      <c r="J49" s="19">
        <f>SUMIFS('Operating cost &amp; Budget report'!$H:$H, 'Operating cost &amp; Budget report'!$B:$B, J$5, 'Operating cost &amp; Budget report'!$J:$J, $C49)</f>
        <v>0</v>
      </c>
      <c r="K49" s="19">
        <f>SUMIFS('Operating cost &amp; Budget report'!$H:$H, 'Operating cost &amp; Budget report'!$B:$B, K$5, 'Operating cost &amp; Budget report'!$J:$J, $C49)</f>
        <v>0</v>
      </c>
      <c r="L49" s="19">
        <f>SUMIFS('Operating cost &amp; Budget report'!$H:$H, 'Operating cost &amp; Budget report'!$B:$B, L$5, 'Operating cost &amp; Budget report'!$J:$J, $C49)</f>
        <v>0</v>
      </c>
      <c r="M49" s="19">
        <f>SUMIFS('Operating cost &amp; Budget report'!$H:$H, 'Operating cost &amp; Budget report'!$B:$B, M$5, 'Operating cost &amp; Budget report'!$J:$J, $C49)</f>
        <v>0</v>
      </c>
      <c r="N49" s="19">
        <f>SUMIFS('Operating cost &amp; Budget report'!$H:$H, 'Operating cost &amp; Budget report'!$B:$B, N$5, 'Operating cost &amp; Budget report'!$J:$J, $C49)</f>
        <v>0</v>
      </c>
      <c r="O49" s="19">
        <f>SUMIFS('Operating cost &amp; Budget report'!$H:$H, 'Operating cost &amp; Budget report'!$B:$B, O$5, 'Operating cost &amp; Budget report'!$J:$J, $C49)</f>
        <v>0</v>
      </c>
      <c r="P49" s="19">
        <f>SUMIFS('Operating cost &amp; Budget report'!$H:$H, 'Operating cost &amp; Budget report'!$B:$B, P$5, 'Operating cost &amp; Budget report'!$J:$J, $C49)</f>
        <v>0</v>
      </c>
      <c r="Q49" s="19">
        <f>SUMIFS('Operating cost &amp; Budget report'!$H:$H, 'Operating cost &amp; Budget report'!$B:$B, Q$5, 'Operating cost &amp; Budget report'!$J:$J, $C49)</f>
        <v>4000</v>
      </c>
      <c r="R49" s="19">
        <f>SUMIFS('Operating cost &amp; Budget report'!$H:$H, 'Operating cost &amp; Budget report'!$B:$B, R$5, 'Operating cost &amp; Budget report'!$J:$J, $C49)</f>
        <v>0</v>
      </c>
      <c r="S49" s="19">
        <f>SUMIFS('Operating cost &amp; Budget report'!$H:$H, 'Operating cost &amp; Budget report'!$B:$B, S$5, 'Operating cost &amp; Budget report'!$J:$J, $C49)</f>
        <v>0</v>
      </c>
      <c r="T49" s="19">
        <f>SUMIFS('Operating cost &amp; Budget report'!$H:$H, 'Operating cost &amp; Budget report'!$B:$B, T$5, 'Operating cost &amp; Budget report'!$J:$J, $C49)</f>
        <v>0</v>
      </c>
      <c r="U49" s="19">
        <f>SUMIFS('Operating cost &amp; Budget report'!$H:$H, 'Operating cost &amp; Budget report'!$B:$B, U$5, 'Operating cost &amp; Budget report'!$J:$J, $C49)</f>
        <v>0</v>
      </c>
      <c r="V49" s="19">
        <f>SUMIFS('Operating cost &amp; Budget report'!$H:$H, 'Operating cost &amp; Budget report'!$B:$B, V$5, 'Operating cost &amp; Budget report'!$J:$J, $C49)</f>
        <v>0</v>
      </c>
      <c r="W49" s="19">
        <f>SUMIFS('Operating cost &amp; Budget report'!$H:$H, 'Operating cost &amp; Budget report'!$B:$B, W$5, 'Operating cost &amp; Budget report'!$J:$J, $C49)</f>
        <v>0</v>
      </c>
      <c r="X49" s="19">
        <f>SUMIFS('Operating cost &amp; Budget report'!$H:$H, 'Operating cost &amp; Budget report'!$B:$B, X$5, 'Operating cost &amp; Budget report'!$J:$J, $C49)</f>
        <v>0</v>
      </c>
      <c r="Y49" s="19">
        <f>SUMIFS('Operating cost &amp; Budget report'!$H:$H, 'Operating cost &amp; Budget report'!$B:$B, Y$5, 'Operating cost &amp; Budget report'!$J:$J, $C49)</f>
        <v>0</v>
      </c>
      <c r="Z49" s="19">
        <f>SUMIFS('Operating cost &amp; Budget report'!$H:$H, 'Operating cost &amp; Budget report'!$B:$B, Z$5, 'Operating cost &amp; Budget report'!$J:$J, $C49)</f>
        <v>0</v>
      </c>
      <c r="AA49" s="19">
        <f>SUMIFS('Operating cost &amp; Budget report'!$H:$H, 'Operating cost &amp; Budget report'!$B:$B, AA$5, 'Operating cost &amp; Budget report'!$J:$J, $C49)</f>
        <v>0</v>
      </c>
      <c r="AB49" s="19">
        <f>SUMIFS('Operating cost &amp; Budget report'!$H:$H, 'Operating cost &amp; Budget report'!$B:$B, AB$5, 'Operating cost &amp; Budget report'!$J:$J, $C49)</f>
        <v>0</v>
      </c>
      <c r="AC49" s="19">
        <f>SUMIFS('Operating cost &amp; Budget report'!$H:$H, 'Operating cost &amp; Budget report'!$B:$B, AC$5, 'Operating cost &amp; Budget report'!$J:$J, $C49)</f>
        <v>0</v>
      </c>
      <c r="AD49" s="19">
        <f>SUMIFS('Operating cost &amp; Budget report'!$H:$H, 'Operating cost &amp; Budget report'!$B:$B, AD$5, 'Operating cost &amp; Budget report'!$J:$J, $C49)</f>
        <v>0</v>
      </c>
      <c r="AE49" s="19">
        <f>SUMIFS('Operating cost &amp; Budget report'!$H:$H, 'Operating cost &amp; Budget report'!$B:$B, AE$5, 'Operating cost &amp; Budget report'!$J:$J, $C49)</f>
        <v>0</v>
      </c>
      <c r="AF49" s="19">
        <f>SUMIFS('Operating cost &amp; Budget report'!$H:$H, 'Operating cost &amp; Budget report'!$B:$B, AF$5, 'Operating cost &amp; Budget report'!$J:$J, $C49)</f>
        <v>0</v>
      </c>
      <c r="AG49" s="19">
        <f>SUMIFS('Operating cost &amp; Budget report'!$H:$H, 'Operating cost &amp; Budget report'!$B:$B, AG$5, 'Operating cost &amp; Budget report'!$J:$J, $C49)</f>
        <v>0</v>
      </c>
      <c r="AH49" s="19">
        <f>SUMIFS('Operating cost &amp; Budget report'!$H:$H, 'Operating cost &amp; Budget report'!$B:$B, AH$5, 'Operating cost &amp; Budget report'!$J:$J, $C49)</f>
        <v>0</v>
      </c>
    </row>
    <row r="50">
      <c r="A50" s="17">
        <v>8.0</v>
      </c>
      <c r="B50" s="18" t="s">
        <v>89</v>
      </c>
      <c r="C50" s="18" t="s">
        <v>90</v>
      </c>
      <c r="D50" s="19">
        <f>SUMIFS('Operating cost &amp; Budget report'!$H:$H, 'Operating cost &amp; Budget report'!$B:$B, D$5, 'Operating cost &amp; Budget report'!$J:$J, $C50)</f>
        <v>0</v>
      </c>
      <c r="E50" s="19">
        <f>SUMIFS('Operating cost &amp; Budget report'!$H:$H, 'Operating cost &amp; Budget report'!$B:$B, E$5, 'Operating cost &amp; Budget report'!$J:$J, $C50)</f>
        <v>0</v>
      </c>
      <c r="F50" s="19">
        <f>SUMIFS('Operating cost &amp; Budget report'!$H:$H, 'Operating cost &amp; Budget report'!$B:$B, F$5, 'Operating cost &amp; Budget report'!$J:$J, $C50)</f>
        <v>0</v>
      </c>
      <c r="G50" s="19">
        <f>SUMIFS('Operating cost &amp; Budget report'!$H:$H, 'Operating cost &amp; Budget report'!$B:$B, G$5, 'Operating cost &amp; Budget report'!$J:$J, $C50)</f>
        <v>0</v>
      </c>
      <c r="H50" s="19">
        <f>SUMIFS('Operating cost &amp; Budget report'!$H:$H, 'Operating cost &amp; Budget report'!$B:$B, H$5, 'Operating cost &amp; Budget report'!$J:$J, $C50)</f>
        <v>0</v>
      </c>
      <c r="I50" s="19">
        <f>SUMIFS('Operating cost &amp; Budget report'!$H:$H, 'Operating cost &amp; Budget report'!$B:$B, I$5, 'Operating cost &amp; Budget report'!$J:$J, $C50)</f>
        <v>0</v>
      </c>
      <c r="J50" s="19">
        <f>SUMIFS('Operating cost &amp; Budget report'!$H:$H, 'Operating cost &amp; Budget report'!$B:$B, J$5, 'Operating cost &amp; Budget report'!$J:$J, $C50)</f>
        <v>0</v>
      </c>
      <c r="K50" s="19">
        <f>SUMIFS('Operating cost &amp; Budget report'!$H:$H, 'Operating cost &amp; Budget report'!$B:$B, K$5, 'Operating cost &amp; Budget report'!$J:$J, $C50)</f>
        <v>0</v>
      </c>
      <c r="L50" s="19">
        <f>SUMIFS('Operating cost &amp; Budget report'!$H:$H, 'Operating cost &amp; Budget report'!$B:$B, L$5, 'Operating cost &amp; Budget report'!$J:$J, $C50)</f>
        <v>0</v>
      </c>
      <c r="M50" s="19">
        <f>SUMIFS('Operating cost &amp; Budget report'!$H:$H, 'Operating cost &amp; Budget report'!$B:$B, M$5, 'Operating cost &amp; Budget report'!$J:$J, $C50)</f>
        <v>0</v>
      </c>
      <c r="N50" s="19">
        <f>SUMIFS('Operating cost &amp; Budget report'!$H:$H, 'Operating cost &amp; Budget report'!$B:$B, N$5, 'Operating cost &amp; Budget report'!$J:$J, $C50)</f>
        <v>0</v>
      </c>
      <c r="O50" s="19">
        <f>SUMIFS('Operating cost &amp; Budget report'!$H:$H, 'Operating cost &amp; Budget report'!$B:$B, O$5, 'Operating cost &amp; Budget report'!$J:$J, $C50)</f>
        <v>0</v>
      </c>
      <c r="P50" s="19">
        <f>SUMIFS('Operating cost &amp; Budget report'!$H:$H, 'Operating cost &amp; Budget report'!$B:$B, P$5, 'Operating cost &amp; Budget report'!$J:$J, $C50)</f>
        <v>0</v>
      </c>
      <c r="Q50" s="19">
        <f>SUMIFS('Operating cost &amp; Budget report'!$H:$H, 'Operating cost &amp; Budget report'!$B:$B, Q$5, 'Operating cost &amp; Budget report'!$J:$J, $C50)</f>
        <v>0</v>
      </c>
      <c r="R50" s="19">
        <f>SUMIFS('Operating cost &amp; Budget report'!$H:$H, 'Operating cost &amp; Budget report'!$B:$B, R$5, 'Operating cost &amp; Budget report'!$J:$J, $C50)</f>
        <v>0</v>
      </c>
      <c r="S50" s="19">
        <f>SUMIFS('Operating cost &amp; Budget report'!$H:$H, 'Operating cost &amp; Budget report'!$B:$B, S$5, 'Operating cost &amp; Budget report'!$J:$J, $C50)</f>
        <v>0</v>
      </c>
      <c r="T50" s="19">
        <f>SUMIFS('Operating cost &amp; Budget report'!$H:$H, 'Operating cost &amp; Budget report'!$B:$B, T$5, 'Operating cost &amp; Budget report'!$J:$J, $C50)</f>
        <v>0</v>
      </c>
      <c r="U50" s="19">
        <f>SUMIFS('Operating cost &amp; Budget report'!$H:$H, 'Operating cost &amp; Budget report'!$B:$B, U$5, 'Operating cost &amp; Budget report'!$J:$J, $C50)</f>
        <v>0</v>
      </c>
      <c r="V50" s="19">
        <f>SUMIFS('Operating cost &amp; Budget report'!$H:$H, 'Operating cost &amp; Budget report'!$B:$B, V$5, 'Operating cost &amp; Budget report'!$J:$J, $C50)</f>
        <v>0</v>
      </c>
      <c r="W50" s="19">
        <f>SUMIFS('Operating cost &amp; Budget report'!$H:$H, 'Operating cost &amp; Budget report'!$B:$B, W$5, 'Operating cost &amp; Budget report'!$J:$J, $C50)</f>
        <v>0</v>
      </c>
      <c r="X50" s="19">
        <f>SUMIFS('Operating cost &amp; Budget report'!$H:$H, 'Operating cost &amp; Budget report'!$B:$B, X$5, 'Operating cost &amp; Budget report'!$J:$J, $C50)</f>
        <v>0</v>
      </c>
      <c r="Y50" s="19">
        <f>SUMIFS('Operating cost &amp; Budget report'!$H:$H, 'Operating cost &amp; Budget report'!$B:$B, Y$5, 'Operating cost &amp; Budget report'!$J:$J, $C50)</f>
        <v>0</v>
      </c>
      <c r="Z50" s="19">
        <f>SUMIFS('Operating cost &amp; Budget report'!$H:$H, 'Operating cost &amp; Budget report'!$B:$B, Z$5, 'Operating cost &amp; Budget report'!$J:$J, $C50)</f>
        <v>0</v>
      </c>
      <c r="AA50" s="19">
        <f>SUMIFS('Operating cost &amp; Budget report'!$H:$H, 'Operating cost &amp; Budget report'!$B:$B, AA$5, 'Operating cost &amp; Budget report'!$J:$J, $C50)</f>
        <v>0</v>
      </c>
      <c r="AB50" s="19">
        <f>SUMIFS('Operating cost &amp; Budget report'!$H:$H, 'Operating cost &amp; Budget report'!$B:$B, AB$5, 'Operating cost &amp; Budget report'!$J:$J, $C50)</f>
        <v>0</v>
      </c>
      <c r="AC50" s="19">
        <f>SUMIFS('Operating cost &amp; Budget report'!$H:$H, 'Operating cost &amp; Budget report'!$B:$B, AC$5, 'Operating cost &amp; Budget report'!$J:$J, $C50)</f>
        <v>0</v>
      </c>
      <c r="AD50" s="19">
        <f>SUMIFS('Operating cost &amp; Budget report'!$H:$H, 'Operating cost &amp; Budget report'!$B:$B, AD$5, 'Operating cost &amp; Budget report'!$J:$J, $C50)</f>
        <v>0</v>
      </c>
      <c r="AE50" s="19">
        <f>SUMIFS('Operating cost &amp; Budget report'!$H:$H, 'Operating cost &amp; Budget report'!$B:$B, AE$5, 'Operating cost &amp; Budget report'!$J:$J, $C50)</f>
        <v>0</v>
      </c>
      <c r="AF50" s="19">
        <f>SUMIFS('Operating cost &amp; Budget report'!$H:$H, 'Operating cost &amp; Budget report'!$B:$B, AF$5, 'Operating cost &amp; Budget report'!$J:$J, $C50)</f>
        <v>0</v>
      </c>
      <c r="AG50" s="19">
        <f>SUMIFS('Operating cost &amp; Budget report'!$H:$H, 'Operating cost &amp; Budget report'!$B:$B, AG$5, 'Operating cost &amp; Budget report'!$J:$J, $C50)</f>
        <v>0</v>
      </c>
      <c r="AH50" s="19">
        <f>SUMIFS('Operating cost &amp; Budget report'!$H:$H, 'Operating cost &amp; Budget report'!$B:$B, AH$5, 'Operating cost &amp; Budget report'!$J:$J, $C50)</f>
        <v>0</v>
      </c>
    </row>
    <row r="51">
      <c r="A51" s="11" t="s">
        <v>22</v>
      </c>
      <c r="B51" s="12" t="s">
        <v>94</v>
      </c>
      <c r="C51" s="11"/>
      <c r="D51" s="13">
        <f t="shared" ref="D51:AH51" si="14">D6+D7-D14</f>
        <v>346664</v>
      </c>
      <c r="E51" s="13">
        <f t="shared" si="14"/>
        <v>368664</v>
      </c>
      <c r="F51" s="13">
        <f t="shared" si="14"/>
        <v>386664</v>
      </c>
      <c r="G51" s="13">
        <f t="shared" si="14"/>
        <v>431664</v>
      </c>
      <c r="H51" s="13">
        <f t="shared" si="14"/>
        <v>443664</v>
      </c>
      <c r="I51" s="13">
        <f t="shared" si="14"/>
        <v>338664</v>
      </c>
      <c r="J51" s="13">
        <f t="shared" si="14"/>
        <v>360664</v>
      </c>
      <c r="K51" s="13">
        <f t="shared" si="14"/>
        <v>360664</v>
      </c>
      <c r="L51" s="13">
        <f t="shared" si="14"/>
        <v>367664</v>
      </c>
      <c r="M51" s="13">
        <f t="shared" si="14"/>
        <v>186664</v>
      </c>
      <c r="N51" s="13">
        <f t="shared" si="14"/>
        <v>207664</v>
      </c>
      <c r="O51" s="13">
        <f t="shared" si="14"/>
        <v>162664</v>
      </c>
      <c r="P51" s="13">
        <f t="shared" si="14"/>
        <v>196664</v>
      </c>
      <c r="Q51" s="13">
        <f t="shared" si="14"/>
        <v>196664</v>
      </c>
      <c r="R51" s="13">
        <f t="shared" si="14"/>
        <v>209664</v>
      </c>
      <c r="S51" s="13">
        <f t="shared" si="14"/>
        <v>212664</v>
      </c>
      <c r="T51" s="13">
        <f t="shared" si="14"/>
        <v>216664</v>
      </c>
      <c r="U51" s="13">
        <f t="shared" si="14"/>
        <v>254664</v>
      </c>
      <c r="V51" s="13">
        <f t="shared" si="14"/>
        <v>267664</v>
      </c>
      <c r="W51" s="13">
        <f t="shared" si="14"/>
        <v>289664</v>
      </c>
      <c r="X51" s="13">
        <f t="shared" si="14"/>
        <v>323664</v>
      </c>
      <c r="Y51" s="13">
        <f t="shared" si="14"/>
        <v>336664</v>
      </c>
      <c r="Z51" s="13">
        <f t="shared" si="14"/>
        <v>345664</v>
      </c>
      <c r="AA51" s="13">
        <f t="shared" si="14"/>
        <v>365664</v>
      </c>
      <c r="AB51" s="13">
        <f t="shared" si="14"/>
        <v>376664</v>
      </c>
      <c r="AC51" s="13">
        <f t="shared" si="14"/>
        <v>391664</v>
      </c>
      <c r="AD51" s="13">
        <f t="shared" si="14"/>
        <v>410664</v>
      </c>
      <c r="AE51" s="13">
        <f t="shared" si="14"/>
        <v>426664</v>
      </c>
      <c r="AF51" s="13">
        <f t="shared" si="14"/>
        <v>446664</v>
      </c>
      <c r="AG51" s="13">
        <f t="shared" si="14"/>
        <v>468664</v>
      </c>
      <c r="AH51" s="13">
        <f t="shared" si="14"/>
        <v>493664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</row>
  </sheetData>
  <autoFilter ref="$A$5:$O$51"/>
  <mergeCells count="1">
    <mergeCell ref="A2:L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59.71"/>
    <col customWidth="1" min="3" max="7" width="21.14"/>
    <col customWidth="1" min="8" max="25" width="8.71"/>
  </cols>
  <sheetData>
    <row r="1">
      <c r="A1" s="23" t="s">
        <v>95</v>
      </c>
      <c r="B1" s="24"/>
      <c r="C1" s="24"/>
      <c r="D1" s="24"/>
      <c r="E1" s="2"/>
      <c r="F1" s="2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>
      <c r="A2" s="23" t="s">
        <v>96</v>
      </c>
      <c r="B2" s="24"/>
      <c r="C2" s="24"/>
      <c r="D2" s="24"/>
      <c r="E2" s="2"/>
      <c r="F2" s="2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>
      <c r="A3" s="26"/>
      <c r="B3" s="26"/>
      <c r="C3" s="26"/>
      <c r="D3" s="26"/>
      <c r="E3" s="2"/>
      <c r="F3" s="2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ht="27.75" customHeight="1">
      <c r="A4" s="27" t="s">
        <v>97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28"/>
      <c r="B5" s="29"/>
      <c r="C5" s="30" t="s">
        <v>98</v>
      </c>
      <c r="D5" s="30">
        <v>1.0</v>
      </c>
      <c r="E5" s="31"/>
      <c r="F5" s="32"/>
      <c r="G5" s="2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8"/>
      <c r="B6" s="29"/>
      <c r="C6" s="30" t="s">
        <v>99</v>
      </c>
      <c r="D6" s="28">
        <v>2025.0</v>
      </c>
      <c r="E6" s="29"/>
      <c r="F6" s="32"/>
      <c r="G6" s="29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>
      <c r="A7" s="24"/>
      <c r="B7" s="2"/>
      <c r="C7" s="24"/>
      <c r="D7" s="2"/>
      <c r="E7" s="2"/>
      <c r="F7" s="2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33" t="s">
        <v>3</v>
      </c>
      <c r="B8" s="34" t="s">
        <v>4</v>
      </c>
      <c r="C8" s="33" t="s">
        <v>100</v>
      </c>
      <c r="D8" s="35" t="s">
        <v>101</v>
      </c>
      <c r="E8" s="36" t="s">
        <v>102</v>
      </c>
      <c r="F8" s="37" t="s">
        <v>103</v>
      </c>
      <c r="G8" s="38" t="s">
        <v>104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>
      <c r="A9" s="39"/>
      <c r="B9" s="39"/>
      <c r="C9" s="39"/>
      <c r="D9" s="39"/>
      <c r="E9" s="39"/>
      <c r="F9" s="37" t="s">
        <v>105</v>
      </c>
      <c r="G9" s="38" t="s">
        <v>106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>
      <c r="A10" s="40" t="s">
        <v>6</v>
      </c>
      <c r="B10" s="41" t="s">
        <v>107</v>
      </c>
      <c r="C10" s="42"/>
      <c r="D10" s="43">
        <f>'Annual cash flow report'!D7</f>
        <v>546000</v>
      </c>
      <c r="E10" s="44"/>
      <c r="F10" s="45">
        <f>SUMIFS('Operating cost &amp; Budget report'!$G:$G,'Operating cost &amp; Budget report'!$L:$L, "CHA",'Operating cost &amp; Budget report'!$D:$D, $D$5)</f>
        <v>0</v>
      </c>
      <c r="G10" s="46">
        <f>SUMIFS('Operating cost &amp; Budget report'!$G:$G,'Operating cost &amp; Budget report'!$L:$L, "CAB",'Operating cost &amp; Budget report'!$D:$D, $D$5)</f>
        <v>0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</row>
    <row r="11">
      <c r="A11" s="40" t="s">
        <v>8</v>
      </c>
      <c r="B11" s="41" t="s">
        <v>108</v>
      </c>
      <c r="C11" s="42"/>
      <c r="D11" s="43">
        <f>D12+D13+D20+D29+D40</f>
        <v>315232</v>
      </c>
      <c r="E11" s="48"/>
      <c r="F11" s="45">
        <f t="shared" ref="F11:G11" si="1">F12+F13+F20+F29+F40</f>
        <v>134448</v>
      </c>
      <c r="G11" s="46">
        <f t="shared" si="1"/>
        <v>87000</v>
      </c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</row>
    <row r="12">
      <c r="A12" s="40">
        <v>1.0</v>
      </c>
      <c r="B12" s="41" t="s">
        <v>109</v>
      </c>
      <c r="C12" s="42"/>
      <c r="D12" s="43">
        <f>SUM(F12:G12)</f>
        <v>0</v>
      </c>
      <c r="E12" s="48"/>
      <c r="F12" s="45">
        <f>SUMIFS('Operating cost &amp; Budget report'!$H:$H,'Operating cost &amp; Budget report'!$J:$J, "NCC",'Operating cost &amp; Budget report'!$L:$L, "CHA",'Operating cost &amp; Budget report'!$D:$D, $D$5)</f>
        <v>0</v>
      </c>
      <c r="G12" s="46">
        <f>SUMIFS('Operating cost &amp; Budget report'!$H:$H,'Operating cost &amp; Budget report'!$J:$J, "NCC",'Operating cost &amp; Budget report'!$L:$L, "CAB",'Operating cost &amp; Budget report'!$D:$D, $D$5)</f>
        <v>0</v>
      </c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>
      <c r="A13" s="40">
        <v>2.0</v>
      </c>
      <c r="B13" s="41" t="s">
        <v>110</v>
      </c>
      <c r="C13" s="42"/>
      <c r="D13" s="43">
        <f>subtotal(9,D14:D19)</f>
        <v>131448</v>
      </c>
      <c r="E13" s="44">
        <f>sum(E14:E19)</f>
        <v>0</v>
      </c>
      <c r="F13" s="45">
        <f t="shared" ref="F13:G13" si="2">subtotal(9,F14:F19)</f>
        <v>73448</v>
      </c>
      <c r="G13" s="46">
        <f t="shared" si="2"/>
        <v>58000</v>
      </c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</row>
    <row r="14">
      <c r="A14" s="49" t="s">
        <v>111</v>
      </c>
      <c r="B14" s="50" t="s">
        <v>44</v>
      </c>
      <c r="C14" s="51" t="s">
        <v>45</v>
      </c>
      <c r="D14" s="52">
        <f>sumifs('Operating cost &amp; Budget report'!$H:$H,'Operating cost &amp; Budget report'!$J:$J,$C14,'Operating cost &amp; Budget report'!$D:$D,$D$5)</f>
        <v>123000</v>
      </c>
      <c r="E14" s="53">
        <f>sumifs('Operating cost &amp; Budget report'!$H:$H,'Operating cost &amp; Budget report'!$J:$J,$C14,'Operating cost &amp; Budget report'!$D:$D,$D$5,'Operating cost &amp; Budget report'!$L:$L,"CHUNG")</f>
        <v>0</v>
      </c>
      <c r="F14" s="54">
        <f>sumifs('Operating cost &amp; Budget report'!$H:$H,'Operating cost &amp; Budget report'!$J:$J,$C14,'Operating cost &amp; Budget report'!$L:$L,$F$9)+$E14/$D$10*$F$10</f>
        <v>67000</v>
      </c>
      <c r="G14" s="55">
        <f>sumifs('Operating cost &amp; Budget report'!$H:$H,'Operating cost &amp; Budget report'!$J:$J,$C14,'Operating cost &amp; Budget report'!$L:$L,$G$9)+$E14/$D$10*$G$10</f>
        <v>56000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>
      <c r="A15" s="56" t="s">
        <v>112</v>
      </c>
      <c r="B15" s="50" t="s">
        <v>46</v>
      </c>
      <c r="C15" s="51" t="s">
        <v>47</v>
      </c>
      <c r="D15" s="52">
        <f>sumifs('Operating cost &amp; Budget report'!$H:$H,'Operating cost &amp; Budget report'!$J:$J,$C15,'Operating cost &amp; Budget report'!$D:$D,$D$5)</f>
        <v>0</v>
      </c>
      <c r="E15" s="53">
        <f>sumifs('Operating cost &amp; Budget report'!$H:$H,'Operating cost &amp; Budget report'!$J:$J,$C15,'Operating cost &amp; Budget report'!$D:$D,$D$5,'Operating cost &amp; Budget report'!$L:$L,"CHUNG")</f>
        <v>0</v>
      </c>
      <c r="F15" s="54">
        <f>sumifs('Operating cost &amp; Budget report'!$H:$H,'Operating cost &amp; Budget report'!$J:$J,$C15,'Operating cost &amp; Budget report'!$L:$L,$F$9)+$E15/$D$10*$F$10</f>
        <v>0</v>
      </c>
      <c r="G15" s="55">
        <f>sumifs('Operating cost &amp; Budget report'!$H:$H,'Operating cost &amp; Budget report'!$J:$J,$C15,'Operating cost &amp; Budget report'!$L:$L,$G$9)+$E15/$D$10*$G$10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>
      <c r="A16" s="56" t="s">
        <v>113</v>
      </c>
      <c r="B16" s="50" t="s">
        <v>48</v>
      </c>
      <c r="C16" s="51" t="s">
        <v>49</v>
      </c>
      <c r="D16" s="52">
        <f>sumifs('Operating cost &amp; Budget report'!$H:$H,'Operating cost &amp; Budget report'!$J:$J,$C16,'Operating cost &amp; Budget report'!$D:$D,$D$5)</f>
        <v>1448</v>
      </c>
      <c r="E16" s="53">
        <f>sumifs('Operating cost &amp; Budget report'!$H:$H,'Operating cost &amp; Budget report'!$J:$J,$C16,'Operating cost &amp; Budget report'!$D:$D,$D$5,'Operating cost &amp; Budget report'!$L:$L,"CHUNG")</f>
        <v>0</v>
      </c>
      <c r="F16" s="54">
        <f>sumifs('Operating cost &amp; Budget report'!$H:$H,'Operating cost &amp; Budget report'!$J:$J,$C16,'Operating cost &amp; Budget report'!$L:$L,$F$9)+$E16/$D$10*$F$10</f>
        <v>1448</v>
      </c>
      <c r="G16" s="55">
        <f>sumifs('Operating cost &amp; Budget report'!$H:$H,'Operating cost &amp; Budget report'!$J:$J,$C16,'Operating cost &amp; Budget report'!$L:$L,$G$9)+$E16/$D$10*$G$10</f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>
      <c r="A17" s="56" t="s">
        <v>114</v>
      </c>
      <c r="B17" s="50" t="s">
        <v>50</v>
      </c>
      <c r="C17" s="51" t="s">
        <v>51</v>
      </c>
      <c r="D17" s="52">
        <f>sumifs('Operating cost &amp; Budget report'!$H:$H,'Operating cost &amp; Budget report'!$J:$J,$C17,'Operating cost &amp; Budget report'!$D:$D,$D$5)</f>
        <v>6000</v>
      </c>
      <c r="E17" s="53">
        <f>sumifs('Operating cost &amp; Budget report'!$H:$H,'Operating cost &amp; Budget report'!$J:$J,$C17,'Operating cost &amp; Budget report'!$D:$D,$D$5,'Operating cost &amp; Budget report'!$L:$L,"CHUNG")</f>
        <v>0</v>
      </c>
      <c r="F17" s="54">
        <f>sumifs('Operating cost &amp; Budget report'!$H:$H,'Operating cost &amp; Budget report'!$J:$J,$C17,'Operating cost &amp; Budget report'!$L:$L,$F$9)+$E17/$D$10*$F$10</f>
        <v>4000</v>
      </c>
      <c r="G17" s="55">
        <f>sumifs('Operating cost &amp; Budget report'!$H:$H,'Operating cost &amp; Budget report'!$J:$J,$C17,'Operating cost &amp; Budget report'!$L:$L,$G$9)+$E17/$D$10*$G$10</f>
        <v>2000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>
      <c r="A18" s="56" t="s">
        <v>115</v>
      </c>
      <c r="B18" s="50" t="s">
        <v>52</v>
      </c>
      <c r="C18" s="51" t="s">
        <v>53</v>
      </c>
      <c r="D18" s="52">
        <f>sumifs('Operating cost &amp; Budget report'!$H:$H,'Operating cost &amp; Budget report'!$J:$J,$C18,'Operating cost &amp; Budget report'!$D:$D,$D$5)</f>
        <v>0</v>
      </c>
      <c r="E18" s="53">
        <f>sumifs('Operating cost &amp; Budget report'!$H:$H,'Operating cost &amp; Budget report'!$J:$J,$C18,'Operating cost &amp; Budget report'!$D:$D,$D$5,'Operating cost &amp; Budget report'!$L:$L,"CHUNG")</f>
        <v>0</v>
      </c>
      <c r="F18" s="54">
        <f>sumifs('Operating cost &amp; Budget report'!$H:$H,'Operating cost &amp; Budget report'!$J:$J,$C18,'Operating cost &amp; Budget report'!$L:$L,$F$9)+$E18/$D$10*$F$10</f>
        <v>0</v>
      </c>
      <c r="G18" s="55">
        <f>sumifs('Operating cost &amp; Budget report'!$H:$H,'Operating cost &amp; Budget report'!$J:$J,$C18,'Operating cost &amp; Budget report'!$L:$L,$G$9)+$E18/$D$10*$G$10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>
      <c r="A19" s="56" t="s">
        <v>116</v>
      </c>
      <c r="B19" s="50" t="s">
        <v>54</v>
      </c>
      <c r="C19" s="51" t="s">
        <v>55</v>
      </c>
      <c r="D19" s="52">
        <f>sumifs('Operating cost &amp; Budget report'!$H:$H,'Operating cost &amp; Budget report'!$J:$J,$C19,'Operating cost &amp; Budget report'!$D:$D,$D$5)</f>
        <v>1000</v>
      </c>
      <c r="E19" s="53">
        <f>sumifs('Operating cost &amp; Budget report'!$H:$H,'Operating cost &amp; Budget report'!$J:$J,$C19,'Operating cost &amp; Budget report'!$D:$D,$D$5,'Operating cost &amp; Budget report'!$L:$L,"CHUNG")</f>
        <v>0</v>
      </c>
      <c r="F19" s="54">
        <f>sumifs('Operating cost &amp; Budget report'!$H:$H,'Operating cost &amp; Budget report'!$J:$J,$C19,'Operating cost &amp; Budget report'!$L:$L,$F$9)+$E19/$D$10*$F$10</f>
        <v>1000</v>
      </c>
      <c r="G19" s="55">
        <f>sumifs('Operating cost &amp; Budget report'!$H:$H,'Operating cost &amp; Budget report'!$J:$J,$C19,'Operating cost &amp; Budget report'!$L:$L,$G$9)+$E19/$D$10*$G$10</f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>
      <c r="A20" s="40">
        <v>3.0</v>
      </c>
      <c r="B20" s="57" t="s">
        <v>117</v>
      </c>
      <c r="C20" s="58"/>
      <c r="D20" s="43">
        <f>subtotal(9,D21:D27)</f>
        <v>179000</v>
      </c>
      <c r="E20" s="44">
        <f>sum(E21:E28)</f>
        <v>0</v>
      </c>
      <c r="F20" s="45">
        <f t="shared" ref="F20:G20" si="3">subtotal(9,F21:F28)</f>
        <v>61000</v>
      </c>
      <c r="G20" s="46">
        <f t="shared" si="3"/>
        <v>29000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>
      <c r="A21" s="49" t="s">
        <v>118</v>
      </c>
      <c r="B21" s="50" t="s">
        <v>27</v>
      </c>
      <c r="C21" s="51" t="s">
        <v>28</v>
      </c>
      <c r="D21" s="52">
        <f>sumifs('Operating cost &amp; Budget report'!$H:$H,'Operating cost &amp; Budget report'!$J:$J,$C21,'Operating cost &amp; Budget report'!$D:$D,$D$5)</f>
        <v>67000</v>
      </c>
      <c r="E21" s="53">
        <f>sumifs('Operating cost &amp; Budget report'!$H:$H,'Operating cost &amp; Budget report'!$J:$J,$C21,'Operating cost &amp; Budget report'!$D:$D,$D$5,'Operating cost &amp; Budget report'!$L:$L,"CHUNG")</f>
        <v>0</v>
      </c>
      <c r="F21" s="54">
        <f>sumifs('Operating cost &amp; Budget report'!$H:$H,'Operating cost &amp; Budget report'!$J:$J,$C21,'Operating cost &amp; Budget report'!$L:$L,$F$9)+$E21/$D$10*$F$10</f>
        <v>45000</v>
      </c>
      <c r="G21" s="55">
        <f>sumifs('Operating cost &amp; Budget report'!$H:$H,'Operating cost &amp; Budget report'!$J:$J,$C21,'Operating cost &amp; Budget report'!$L:$L,$G$9)+$E21/$D$10*$G$10</f>
        <v>22000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>
      <c r="A22" s="56" t="s">
        <v>119</v>
      </c>
      <c r="B22" s="50" t="s">
        <v>29</v>
      </c>
      <c r="C22" s="51" t="s">
        <v>30</v>
      </c>
      <c r="D22" s="52">
        <f>sumifs('Operating cost &amp; Budget report'!$H:$H,'Operating cost &amp; Budget report'!$J:$J,$C22,'Operating cost &amp; Budget report'!$D:$D,$D$5)</f>
        <v>23000</v>
      </c>
      <c r="E22" s="53">
        <f>sumifs('Operating cost &amp; Budget report'!$H:$H,'Operating cost &amp; Budget report'!$J:$J,$C22,'Operating cost &amp; Budget report'!$D:$D,$D$5,'Operating cost &amp; Budget report'!$L:$L,"CHUNG")</f>
        <v>0</v>
      </c>
      <c r="F22" s="54">
        <f>sumifs('Operating cost &amp; Budget report'!$H:$H,'Operating cost &amp; Budget report'!$J:$J,$C22,'Operating cost &amp; Budget report'!$L:$L,$F$9)+$E22/$D$10*$F$10</f>
        <v>16000</v>
      </c>
      <c r="G22" s="55">
        <f>sumifs('Operating cost &amp; Budget report'!$H:$H,'Operating cost &amp; Budget report'!$J:$J,$C22,'Operating cost &amp; Budget report'!$L:$L,$G$9)+$E22/$D$10*$G$10</f>
        <v>7000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>
      <c r="A23" s="56" t="s">
        <v>120</v>
      </c>
      <c r="B23" s="50" t="s">
        <v>31</v>
      </c>
      <c r="C23" s="51" t="s">
        <v>32</v>
      </c>
      <c r="D23" s="52">
        <f>sumifs('Operating cost &amp; Budget report'!$H:$H,'Operating cost &amp; Budget report'!$J:$J,$C23,'Operating cost &amp; Budget report'!$D:$D,$D$5)</f>
        <v>0</v>
      </c>
      <c r="E23" s="53">
        <f>sumifs('Operating cost &amp; Budget report'!$H:$H,'Operating cost &amp; Budget report'!$J:$J,$C23,'Operating cost &amp; Budget report'!$D:$D,$D$5,'Operating cost &amp; Budget report'!$L:$L,"CHUNG")</f>
        <v>0</v>
      </c>
      <c r="F23" s="54">
        <f>sumifs('Operating cost &amp; Budget report'!$H:$H,'Operating cost &amp; Budget report'!$J:$J,$C23,'Operating cost &amp; Budget report'!$L:$L,$F$9)+$E23/$D$10*$F$10</f>
        <v>0</v>
      </c>
      <c r="G23" s="55">
        <f>sumifs('Operating cost &amp; Budget report'!$H:$H,'Operating cost &amp; Budget report'!$J:$J,$C23,'Operating cost &amp; Budget report'!$L:$L,$G$9)+$E23/$D$10*$G$10</f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>
      <c r="A24" s="56" t="s">
        <v>121</v>
      </c>
      <c r="B24" s="50" t="s">
        <v>33</v>
      </c>
      <c r="C24" s="51" t="s">
        <v>34</v>
      </c>
      <c r="D24" s="52">
        <f>sumifs('Operating cost &amp; Budget report'!$H:$H,'Operating cost &amp; Budget report'!$J:$J,$C24,'Operating cost &amp; Budget report'!$D:$D,$D$5)</f>
        <v>0</v>
      </c>
      <c r="E24" s="53">
        <f>sumifs('Operating cost &amp; Budget report'!$H:$H,'Operating cost &amp; Budget report'!$J:$J,$C24,'Operating cost &amp; Budget report'!$D:$D,$D$5,'Operating cost &amp; Budget report'!$L:$L,"CHUNG")</f>
        <v>0</v>
      </c>
      <c r="F24" s="54">
        <f>sumifs('Operating cost &amp; Budget report'!$H:$H,'Operating cost &amp; Budget report'!$J:$J,$C24,'Operating cost &amp; Budget report'!$L:$L,$F$9)+$E24/$D$10*$F$10</f>
        <v>0</v>
      </c>
      <c r="G24" s="55">
        <f>sumifs('Operating cost &amp; Budget report'!$H:$H,'Operating cost &amp; Budget report'!$J:$J,$C24,'Operating cost &amp; Budget report'!$L:$L,$G$9)+$E24/$D$10*$G$10</f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>
      <c r="A25" s="56" t="s">
        <v>122</v>
      </c>
      <c r="B25" s="50" t="s">
        <v>35</v>
      </c>
      <c r="C25" s="51" t="s">
        <v>36</v>
      </c>
      <c r="D25" s="52">
        <f>sumifs('Operating cost &amp; Budget report'!$H:$H,'Operating cost &amp; Budget report'!$J:$J,$C25,'Operating cost &amp; Budget report'!$D:$D,$D$5)</f>
        <v>0</v>
      </c>
      <c r="E25" s="53">
        <f>sumifs('Operating cost &amp; Budget report'!$H:$H,'Operating cost &amp; Budget report'!$J:$J,$C25,'Operating cost &amp; Budget report'!$D:$D,$D$5,'Operating cost &amp; Budget report'!$L:$L,"CHUNG")</f>
        <v>0</v>
      </c>
      <c r="F25" s="54">
        <f>sumifs('Operating cost &amp; Budget report'!$H:$H,'Operating cost &amp; Budget report'!$J:$J,$C25,'Operating cost &amp; Budget report'!$L:$L,$F$9)+$E25/$D$10*$F$10</f>
        <v>0</v>
      </c>
      <c r="G25" s="55">
        <f>sumifs('Operating cost &amp; Budget report'!$H:$H,'Operating cost &amp; Budget report'!$J:$J,$C25,'Operating cost &amp; Budget report'!$L:$L,$G$9)+$E25/$D$10*$G$10</f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>
      <c r="A26" s="56" t="s">
        <v>123</v>
      </c>
      <c r="B26" s="50" t="s">
        <v>124</v>
      </c>
      <c r="C26" s="51" t="s">
        <v>38</v>
      </c>
      <c r="D26" s="52">
        <f>sumifs('Operating cost &amp; Budget report'!$H:$H,'Operating cost &amp; Budget report'!$J:$J,$C26,'Operating cost &amp; Budget report'!$D:$D,$D$5)</f>
        <v>0</v>
      </c>
      <c r="E26" s="53">
        <f>sumifs('Operating cost &amp; Budget report'!$H:$H,'Operating cost &amp; Budget report'!$J:$J,$C26,'Operating cost &amp; Budget report'!$D:$D,$D$5,'Operating cost &amp; Budget report'!$L:$L,"CHUNG")</f>
        <v>0</v>
      </c>
      <c r="F26" s="54">
        <f>sumifs('Operating cost &amp; Budget report'!$H:$H,'Operating cost &amp; Budget report'!$J:$J,$C26,'Operating cost &amp; Budget report'!$L:$L,$F$9)+$E26/$D$10*$F$10</f>
        <v>0</v>
      </c>
      <c r="G26" s="55">
        <f>sumifs('Operating cost &amp; Budget report'!$H:$H,'Operating cost &amp; Budget report'!$J:$J,$C26,'Operating cost &amp; Budget report'!$L:$L,$G$9)+$E26/$D$10*$G$10</f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ht="15.75" customHeight="1">
      <c r="A27" s="56" t="s">
        <v>125</v>
      </c>
      <c r="B27" s="50" t="s">
        <v>39</v>
      </c>
      <c r="C27" s="51" t="s">
        <v>40</v>
      </c>
      <c r="D27" s="52">
        <f>sumifs('Operating cost &amp; Budget report'!$H:$H,'Operating cost &amp; Budget report'!$J:$J,$C28,'Operating cost &amp; Budget report'!$D:$D,$D$5)</f>
        <v>89000</v>
      </c>
      <c r="E27" s="53">
        <f>sumifs('Operating cost &amp; Budget report'!$H:$H,'Operating cost &amp; Budget report'!$J:$J,$C27,'Operating cost &amp; Budget report'!$D:$D,$D$5,'Operating cost &amp; Budget report'!$L:$L,"CHUNG")</f>
        <v>0</v>
      </c>
      <c r="F27" s="54">
        <f>sumifs('Operating cost &amp; Budget report'!$H:$H,'Operating cost &amp; Budget report'!$J:$J,$C27,'Operating cost &amp; Budget report'!$L:$L,$F$9)+$E27/$D$10*$F$10</f>
        <v>0</v>
      </c>
      <c r="G27" s="55">
        <f>sumifs('Operating cost &amp; Budget report'!$H:$H,'Operating cost &amp; Budget report'!$J:$J,$C27,'Operating cost &amp; Budget report'!$L:$L,$G$9)+$E27/$D$10*$G$10</f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ht="15.75" customHeight="1">
      <c r="A28" s="56" t="s">
        <v>126</v>
      </c>
      <c r="B28" s="50" t="s">
        <v>41</v>
      </c>
      <c r="C28" s="51" t="s">
        <v>42</v>
      </c>
      <c r="D28" s="59"/>
      <c r="E28" s="53">
        <f>sumifs('Operating cost &amp; Budget report'!$H:$H,'Operating cost &amp; Budget report'!$J:$J,$C28,'Operating cost &amp; Budget report'!$D:$D,$D$5,'Operating cost &amp; Budget report'!$L:$L,"CHUNG")</f>
        <v>0</v>
      </c>
      <c r="F28" s="54">
        <f>sumifs('Operating cost &amp; Budget report'!$H:$H,'Operating cost &amp; Budget report'!$J:$J,$C28,'Operating cost &amp; Budget report'!$L:$L,$F$9)+$E28/$D$10*$F$10</f>
        <v>0</v>
      </c>
      <c r="G28" s="55">
        <f>sumifs('Operating cost &amp; Budget report'!$H:$H,'Operating cost &amp; Budget report'!$J:$J,$C28,'Operating cost &amp; Budget report'!$L:$L,$G$9)+$E28/$D$10*$G$10</f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ht="15.75" customHeight="1">
      <c r="A29" s="40">
        <v>4.0</v>
      </c>
      <c r="B29" s="57" t="s">
        <v>127</v>
      </c>
      <c r="C29" s="58"/>
      <c r="D29" s="43">
        <f>subtotal(9,D30:D39)</f>
        <v>4784</v>
      </c>
      <c r="E29" s="44">
        <f>sum(E30:E39)</f>
        <v>0</v>
      </c>
      <c r="F29" s="45">
        <f t="shared" ref="F29:G29" si="4">subtotal(9,F30:F39)</f>
        <v>0</v>
      </c>
      <c r="G29" s="46">
        <f t="shared" si="4"/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ht="15.75" customHeight="1">
      <c r="A30" s="49" t="s">
        <v>128</v>
      </c>
      <c r="B30" s="50" t="s">
        <v>57</v>
      </c>
      <c r="C30" s="51" t="s">
        <v>58</v>
      </c>
      <c r="D30" s="52">
        <f>sumifs('Operating cost &amp; Budget report'!$H:$H,'Operating cost &amp; Budget report'!$J:$J,$C30,'Operating cost &amp; Budget report'!$D:$D,$D$5)</f>
        <v>0</v>
      </c>
      <c r="E30" s="53">
        <f>sumifs('Operating cost &amp; Budget report'!$H:$H,'Operating cost &amp; Budget report'!$J:$J,$C30,'Operating cost &amp; Budget report'!$D:$D,$D$5,'Operating cost &amp; Budget report'!$L:$L,"CHUNG")</f>
        <v>0</v>
      </c>
      <c r="F30" s="54">
        <f>sumifs('Operating cost &amp; Budget report'!$H:$H,'Operating cost &amp; Budget report'!$J:$J,$C30,'Operating cost &amp; Budget report'!$L:$L,$F$9)+$E30/$D$10*$F$10</f>
        <v>0</v>
      </c>
      <c r="G30" s="55">
        <f>sumifs('Operating cost &amp; Budget report'!$H:$H,'Operating cost &amp; Budget report'!$J:$J,$C30,'Operating cost &amp; Budget report'!$L:$L,$G$9)+$E30/$D$10*$G$10</f>
        <v>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ht="15.75" customHeight="1">
      <c r="A31" s="56" t="s">
        <v>129</v>
      </c>
      <c r="B31" s="50" t="s">
        <v>59</v>
      </c>
      <c r="C31" s="51" t="s">
        <v>60</v>
      </c>
      <c r="D31" s="52">
        <f>sumifs('Operating cost &amp; Budget report'!$H:$H,'Operating cost &amp; Budget report'!$J:$J,$C31,'Operating cost &amp; Budget report'!$D:$D,$D$5)</f>
        <v>0</v>
      </c>
      <c r="E31" s="53">
        <f>sumifs('Operating cost &amp; Budget report'!$H:$H,'Operating cost &amp; Budget report'!$J:$J,$C31,'Operating cost &amp; Budget report'!$D:$D,$D$5,'Operating cost &amp; Budget report'!$L:$L,"CHUNG")</f>
        <v>0</v>
      </c>
      <c r="F31" s="54">
        <f>sumifs('Operating cost &amp; Budget report'!$H:$H,'Operating cost &amp; Budget report'!$J:$J,$C31,'Operating cost &amp; Budget report'!$L:$L,$F$9)+$E31/$D$10*$F$10</f>
        <v>0</v>
      </c>
      <c r="G31" s="55">
        <f>sumifs('Operating cost &amp; Budget report'!$H:$H,'Operating cost &amp; Budget report'!$J:$J,$C31,'Operating cost &amp; Budget report'!$L:$L,$G$9)+$E31/$D$10*$G$10</f>
        <v>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ht="15.75" customHeight="1">
      <c r="A32" s="56" t="s">
        <v>130</v>
      </c>
      <c r="B32" s="50" t="s">
        <v>61</v>
      </c>
      <c r="C32" s="51" t="s">
        <v>62</v>
      </c>
      <c r="D32" s="52">
        <f>sumifs('Operating cost &amp; Budget report'!$H:$H,'Operating cost &amp; Budget report'!$J:$J,$C32,'Operating cost &amp; Budget report'!$D:$D,$D$5)</f>
        <v>4448</v>
      </c>
      <c r="E32" s="53">
        <f>sumifs('Operating cost &amp; Budget report'!$H:$H,'Operating cost &amp; Budget report'!$J:$J,$C32,'Operating cost &amp; Budget report'!$D:$D,$D$5,'Operating cost &amp; Budget report'!$L:$L,"CHUNG")</f>
        <v>0</v>
      </c>
      <c r="F32" s="54">
        <f>sumifs('Operating cost &amp; Budget report'!$H:$H,'Operating cost &amp; Budget report'!$J:$J,$C32,'Operating cost &amp; Budget report'!$L:$L,$F$9)+$E32/$D$10*$F$10</f>
        <v>0</v>
      </c>
      <c r="G32" s="55">
        <f>sumifs('Operating cost &amp; Budget report'!$H:$H,'Operating cost &amp; Budget report'!$J:$J,$C32,'Operating cost &amp; Budget report'!$L:$L,$G$9)+$E32/$D$10*$G$10</f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5.75" customHeight="1">
      <c r="A33" s="56" t="s">
        <v>131</v>
      </c>
      <c r="B33" s="50" t="s">
        <v>63</v>
      </c>
      <c r="C33" s="51" t="s">
        <v>64</v>
      </c>
      <c r="D33" s="52">
        <f>sumifs('Operating cost &amp; Budget report'!$H:$H,'Operating cost &amp; Budget report'!$J:$J,$C33,'Operating cost &amp; Budget report'!$D:$D,$D$5)</f>
        <v>0</v>
      </c>
      <c r="E33" s="53">
        <f>sumifs('Operating cost &amp; Budget report'!$H:$H,'Operating cost &amp; Budget report'!$J:$J,$C33,'Operating cost &amp; Budget report'!$D:$D,$D$5,'Operating cost &amp; Budget report'!$L:$L,"CHUNG")</f>
        <v>0</v>
      </c>
      <c r="F33" s="54">
        <f>sumifs('Operating cost &amp; Budget report'!$H:$H,'Operating cost &amp; Budget report'!$J:$J,$C33,'Operating cost &amp; Budget report'!$L:$L,$F$9)+$E33/$D$10*$F$10</f>
        <v>0</v>
      </c>
      <c r="G33" s="55">
        <f>sumifs('Operating cost &amp; Budget report'!$H:$H,'Operating cost &amp; Budget report'!$J:$J,$C33,'Operating cost &amp; Budget report'!$L:$L,$G$9)+$E33/$D$10*$G$10</f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5.75" customHeight="1">
      <c r="A34" s="56" t="s">
        <v>132</v>
      </c>
      <c r="B34" s="50" t="s">
        <v>133</v>
      </c>
      <c r="C34" s="51" t="s">
        <v>66</v>
      </c>
      <c r="D34" s="52">
        <f>sumifs('Operating cost &amp; Budget report'!$H:$H,'Operating cost &amp; Budget report'!$J:$J,$C34,'Operating cost &amp; Budget report'!$D:$D,$D$5)</f>
        <v>0</v>
      </c>
      <c r="E34" s="53">
        <f>sumifs('Operating cost &amp; Budget report'!$H:$H,'Operating cost &amp; Budget report'!$J:$J,$C34,'Operating cost &amp; Budget report'!$D:$D,$D$5,'Operating cost &amp; Budget report'!$L:$L,"CHUNG")</f>
        <v>0</v>
      </c>
      <c r="F34" s="54">
        <f>sumifs('Operating cost &amp; Budget report'!$H:$H,'Operating cost &amp; Budget report'!$J:$J,$C34,'Operating cost &amp; Budget report'!$L:$L,$F$9)+$E34/$D$10*$F$10</f>
        <v>0</v>
      </c>
      <c r="G34" s="55">
        <f>sumifs('Operating cost &amp; Budget report'!$H:$H,'Operating cost &amp; Budget report'!$J:$J,$C34,'Operating cost &amp; Budget report'!$L:$L,$G$9)+$E34/$D$10*$G$10</f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5.75" customHeight="1">
      <c r="A35" s="56" t="s">
        <v>134</v>
      </c>
      <c r="B35" s="50" t="s">
        <v>67</v>
      </c>
      <c r="C35" s="51" t="s">
        <v>68</v>
      </c>
      <c r="D35" s="52">
        <f>sumifs('Operating cost &amp; Budget report'!$H:$H,'Operating cost &amp; Budget report'!$J:$J,$C35,'Operating cost &amp; Budget report'!$D:$D,$D$5)</f>
        <v>0</v>
      </c>
      <c r="E35" s="53">
        <f>sumifs('Operating cost &amp; Budget report'!$H:$H,'Operating cost &amp; Budget report'!$J:$J,$C35,'Operating cost &amp; Budget report'!$D:$D,$D$5,'Operating cost &amp; Budget report'!$L:$L,"CHUNG")</f>
        <v>0</v>
      </c>
      <c r="F35" s="54">
        <f>sumifs('Operating cost &amp; Budget report'!$H:$H,'Operating cost &amp; Budget report'!$J:$J,$C35,'Operating cost &amp; Budget report'!$L:$L,$F$9)+$E35/$D$10*$F$10</f>
        <v>0</v>
      </c>
      <c r="G35" s="55">
        <f>sumifs('Operating cost &amp; Budget report'!$H:$H,'Operating cost &amp; Budget report'!$J:$J,$C35,'Operating cost &amp; Budget report'!$L:$L,$G$9)+$E35/$D$10*$G$10</f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5.75" customHeight="1">
      <c r="A36" s="56" t="s">
        <v>135</v>
      </c>
      <c r="B36" s="50" t="s">
        <v>136</v>
      </c>
      <c r="C36" s="51" t="s">
        <v>70</v>
      </c>
      <c r="D36" s="52">
        <f>sumifs('Operating cost &amp; Budget report'!$H:$H,'Operating cost &amp; Budget report'!$J:$J,$C36,'Operating cost &amp; Budget report'!$D:$D,$D$5)</f>
        <v>0</v>
      </c>
      <c r="E36" s="53">
        <f>sumifs('Operating cost &amp; Budget report'!$H:$H,'Operating cost &amp; Budget report'!$J:$J,$C36,'Operating cost &amp; Budget report'!$D:$D,$D$5,'Operating cost &amp; Budget report'!$L:$L,"CHUNG")</f>
        <v>0</v>
      </c>
      <c r="F36" s="54">
        <f>sumifs('Operating cost &amp; Budget report'!$H:$H,'Operating cost &amp; Budget report'!$J:$J,$C36,'Operating cost &amp; Budget report'!$L:$L,$F$9)+$E36/$D$10*$F$10</f>
        <v>0</v>
      </c>
      <c r="G36" s="55">
        <f>sumifs('Operating cost &amp; Budget report'!$H:$H,'Operating cost &amp; Budget report'!$J:$J,$C36,'Operating cost &amp; Budget report'!$L:$L,$G$9)+$E36/$D$10*$G$10</f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5.75" customHeight="1">
      <c r="A37" s="56" t="s">
        <v>137</v>
      </c>
      <c r="B37" s="50" t="s">
        <v>71</v>
      </c>
      <c r="C37" s="42"/>
      <c r="D37" s="52">
        <f>sumifs('Operating cost &amp; Budget report'!$H:$H,'Operating cost &amp; Budget report'!$J:$J,$C38,'Operating cost &amp; Budget report'!$D:$D,$D$5)</f>
        <v>336</v>
      </c>
      <c r="E37" s="53">
        <f>sumifs('Operating cost &amp; Budget report'!$H:$H,'Operating cost &amp; Budget report'!$J:$J,$C38,'Operating cost &amp; Budget report'!$D:$D,$D$5,'Operating cost &amp; Budget report'!$L:$L,"CHUNG")</f>
        <v>0</v>
      </c>
      <c r="F37" s="54">
        <f>sumifs('Operating cost &amp; Budget report'!$H:$H,'Operating cost &amp; Budget report'!$J:$J,$C38,'Operating cost &amp; Budget report'!$L:$L,$F$9)+$E37/$D$10*$F$10</f>
        <v>0</v>
      </c>
      <c r="G37" s="55">
        <f>sumifs('Operating cost &amp; Budget report'!$H:$H,'Operating cost &amp; Budget report'!$J:$J,$C38,'Operating cost &amp; Budget report'!$L:$L,$G$9)+$E37/$D$10*$G$10</f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5.75" customHeight="1">
      <c r="A38" s="56" t="s">
        <v>138</v>
      </c>
      <c r="B38" s="50" t="s">
        <v>73</v>
      </c>
      <c r="C38" s="51" t="s">
        <v>72</v>
      </c>
      <c r="D38" s="52">
        <f>sumifs('Operating cost &amp; Budget report'!$H:$H,'Operating cost &amp; Budget report'!$J:$J,$C39,'Operating cost &amp; Budget report'!$D:$D,$D$5)</f>
        <v>0</v>
      </c>
      <c r="E38" s="53">
        <f>sumifs('Operating cost &amp; Budget report'!$H:$H,'Operating cost &amp; Budget report'!$J:$J,$C39,'Operating cost &amp; Budget report'!$D:$D,$D$5,'Operating cost &amp; Budget report'!$L:$L,"CHUNG")</f>
        <v>0</v>
      </c>
      <c r="F38" s="54">
        <f>sumifs('Operating cost &amp; Budget report'!$H:$H,'Operating cost &amp; Budget report'!$J:$J,$C39,'Operating cost &amp; Budget report'!$L:$L,$F$9)+$E38/$D$10*$F$10</f>
        <v>0</v>
      </c>
      <c r="G38" s="55">
        <f>sumifs('Operating cost &amp; Budget report'!$H:$H,'Operating cost &amp; Budget report'!$J:$J,$C39,'Operating cost &amp; Budget report'!$L:$L,$G$9)+$E38/$D$10*$G$10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5.75" customHeight="1">
      <c r="A39" s="56" t="s">
        <v>139</v>
      </c>
      <c r="B39" s="50" t="s">
        <v>75</v>
      </c>
      <c r="C39" s="51" t="s">
        <v>74</v>
      </c>
      <c r="D39" s="52">
        <f>sumifs('Operating cost &amp; Budget report'!$H:$H,'Operating cost &amp; Budget report'!$J:$J,#REF!,'Operating cost &amp; Budget report'!$D:$D,$D$5)</f>
        <v>0</v>
      </c>
      <c r="E39" s="53">
        <f>sumifs('Operating cost &amp; Budget report'!$H:$H,'Operating cost &amp; Budget report'!$J:$J,#REF!,'Operating cost &amp; Budget report'!$D:$D,$D$5,'Operating cost &amp; Budget report'!$L:$L,"CHUNG")</f>
        <v>0</v>
      </c>
      <c r="F39" s="54">
        <f>sumifs('Operating cost &amp; Budget report'!$H:$H,'Operating cost &amp; Budget report'!$J:$J,#REF!,'Operating cost &amp; Budget report'!$L:$L,$F$9)+$E39/$D$10*$F$10</f>
        <v>0</v>
      </c>
      <c r="G39" s="55">
        <f>sumifs('Operating cost &amp; Budget report'!$H:$H,'Operating cost &amp; Budget report'!$J:$J,#REF!,'Operating cost &amp; Budget report'!$L:$L,$G$9)+$E39/$D$10*$G$10</f>
        <v>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5.75" customHeight="1">
      <c r="A40" s="40">
        <v>5.0</v>
      </c>
      <c r="B40" s="57" t="s">
        <v>140</v>
      </c>
      <c r="C40" s="51"/>
      <c r="D40" s="52">
        <f>sumifs('Operating cost &amp; Budget report'!$H:$H,'Operating cost &amp; Budget report'!$J:$J,$C40,'Operating cost &amp; Budget report'!$D:$D,$D$5)</f>
        <v>0</v>
      </c>
      <c r="E40" s="44">
        <f t="shared" ref="E40:G40" si="5">E41</f>
        <v>0</v>
      </c>
      <c r="F40" s="45">
        <f t="shared" si="5"/>
        <v>0</v>
      </c>
      <c r="G40" s="46">
        <f t="shared" si="5"/>
        <v>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5.75" customHeight="1">
      <c r="A41" s="49" t="s">
        <v>141</v>
      </c>
      <c r="B41" s="50" t="s">
        <v>85</v>
      </c>
      <c r="C41" s="51" t="s">
        <v>86</v>
      </c>
      <c r="D41" s="52">
        <f>sumifs('Operating cost &amp; Budget report'!$H:$H,'Operating cost &amp; Budget report'!$J:$J,$C41,'Operating cost &amp; Budget report'!$D:$D,$D$5)</f>
        <v>0</v>
      </c>
      <c r="E41" s="53">
        <f>sumifs('Operating cost &amp; Budget report'!$H:$H,'Operating cost &amp; Budget report'!$J:$J,$C41,'Operating cost &amp; Budget report'!$D:$D,$D$5,'Operating cost &amp; Budget report'!$L:$L,"CHUNG")</f>
        <v>0</v>
      </c>
      <c r="F41" s="54">
        <f>sumifs('Operating cost &amp; Budget report'!$H:$H,'Operating cost &amp; Budget report'!$J:$J,$C41,'Operating cost &amp; Budget report'!$L:$L,$F$9)+$E41/$D$10*$F$10</f>
        <v>0</v>
      </c>
      <c r="G41" s="55">
        <f>sumifs('Operating cost &amp; Budget report'!$H:$H,'Operating cost &amp; Budget report'!$J:$J,$C41,'Operating cost &amp; Budget report'!$L:$L,$G$9)+$E41/$D$10*$G$10</f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5.75" customHeight="1">
      <c r="A42" s="40" t="s">
        <v>22</v>
      </c>
      <c r="B42" s="41" t="s">
        <v>142</v>
      </c>
      <c r="C42" s="42"/>
      <c r="D42" s="43">
        <f>subtotal(9,D43:D44)</f>
        <v>230768</v>
      </c>
      <c r="E42" s="53"/>
      <c r="F42" s="45">
        <f t="shared" ref="F42:G42" si="6">subtotal(9,F43:F44)</f>
        <v>-134448</v>
      </c>
      <c r="G42" s="46">
        <f t="shared" si="6"/>
        <v>-87000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ht="15.75" customHeight="1">
      <c r="A43" s="56">
        <v>1.0</v>
      </c>
      <c r="B43" s="15" t="s">
        <v>143</v>
      </c>
      <c r="C43" s="60"/>
      <c r="D43" s="52">
        <f>if(($D$10-$D$11)&gt;0,$D$10-$D$11,0)</f>
        <v>230768</v>
      </c>
      <c r="E43" s="53"/>
      <c r="F43" s="54">
        <f>if(($F$10-$F$11)&gt;0,$F$10-$F$11,0)</f>
        <v>0</v>
      </c>
      <c r="G43" s="55">
        <f>if(($G$10-$G$11)&gt;0,$G$10-$G$11,0)</f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5.75" customHeight="1">
      <c r="A44" s="56">
        <v>2.0</v>
      </c>
      <c r="B44" s="15" t="s">
        <v>144</v>
      </c>
      <c r="C44" s="60"/>
      <c r="D44" s="52">
        <f>if(($D$10-$D$11)&lt;0,$D$10-$D$11,0)</f>
        <v>0</v>
      </c>
      <c r="E44" s="53"/>
      <c r="F44" s="54">
        <f>if(($F$10-$F$11)&lt;0,$F$10-$F$11,0)</f>
        <v>-134448</v>
      </c>
      <c r="G44" s="55">
        <f>if(($G$10-$G$11)&lt;0,$G$10-$G$11,0)</f>
        <v>-87000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5.75" customHeight="1">
      <c r="A45" s="24"/>
      <c r="B45" s="2"/>
      <c r="C45" s="24"/>
      <c r="D45" s="2"/>
      <c r="E45" s="2"/>
      <c r="F45" s="2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5.75" customHeight="1">
      <c r="A46" s="24"/>
      <c r="B46" s="2"/>
      <c r="C46" s="24"/>
      <c r="D46" s="2"/>
      <c r="E46" s="2"/>
      <c r="F46" s="25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5.75" customHeight="1">
      <c r="A47" s="24"/>
      <c r="B47" s="2"/>
      <c r="C47" s="24"/>
      <c r="D47" s="2"/>
      <c r="E47" s="2"/>
      <c r="F47" s="2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5.75" customHeight="1">
      <c r="A48" s="24"/>
      <c r="B48" s="2"/>
      <c r="C48" s="24"/>
      <c r="D48" s="2"/>
      <c r="E48" s="2"/>
      <c r="F48" s="2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5.75" customHeight="1">
      <c r="A49" s="24"/>
      <c r="B49" s="2"/>
      <c r="C49" s="24"/>
      <c r="D49" s="2"/>
      <c r="E49" s="2"/>
      <c r="F49" s="25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5.75" customHeight="1">
      <c r="A50" s="24"/>
      <c r="B50" s="2"/>
      <c r="C50" s="24"/>
      <c r="D50" s="2"/>
      <c r="E50" s="2"/>
      <c r="F50" s="25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5.75" customHeight="1">
      <c r="A51" s="24"/>
      <c r="B51" s="2"/>
      <c r="C51" s="24"/>
      <c r="D51" s="2"/>
      <c r="E51" s="2"/>
      <c r="F51" s="25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5.75" customHeight="1">
      <c r="A52" s="24"/>
      <c r="B52" s="2"/>
      <c r="C52" s="24"/>
      <c r="D52" s="2"/>
      <c r="E52" s="2"/>
      <c r="F52" s="2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5.75" customHeight="1">
      <c r="A53" s="24"/>
      <c r="B53" s="2"/>
      <c r="C53" s="24"/>
      <c r="D53" s="2"/>
      <c r="E53" s="2"/>
      <c r="F53" s="2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5.75" customHeight="1">
      <c r="A54" s="24"/>
      <c r="B54" s="2"/>
      <c r="C54" s="24"/>
      <c r="D54" s="2"/>
      <c r="E54" s="2"/>
      <c r="F54" s="2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5.75" customHeight="1">
      <c r="A55" s="24"/>
      <c r="B55" s="2"/>
      <c r="C55" s="24"/>
      <c r="D55" s="2"/>
      <c r="E55" s="2"/>
      <c r="F55" s="2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5.75" customHeight="1">
      <c r="A56" s="24"/>
      <c r="B56" s="2"/>
      <c r="C56" s="24"/>
      <c r="D56" s="2"/>
      <c r="E56" s="2"/>
      <c r="F56" s="2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5.75" customHeight="1">
      <c r="A57" s="24"/>
      <c r="B57" s="2"/>
      <c r="C57" s="24"/>
      <c r="D57" s="2"/>
      <c r="E57" s="2"/>
      <c r="F57" s="2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5.75" customHeight="1">
      <c r="A58" s="24"/>
      <c r="B58" s="2"/>
      <c r="C58" s="24"/>
      <c r="D58" s="2"/>
      <c r="E58" s="2"/>
      <c r="F58" s="2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5.75" customHeight="1">
      <c r="A59" s="24"/>
      <c r="B59" s="2"/>
      <c r="C59" s="24"/>
      <c r="D59" s="2"/>
      <c r="E59" s="2"/>
      <c r="F59" s="2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5.75" customHeight="1">
      <c r="A60" s="24"/>
      <c r="B60" s="2"/>
      <c r="C60" s="24"/>
      <c r="D60" s="2"/>
      <c r="E60" s="2"/>
      <c r="F60" s="2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5.75" customHeight="1">
      <c r="A61" s="24"/>
      <c r="B61" s="2"/>
      <c r="C61" s="24"/>
      <c r="D61" s="2"/>
      <c r="E61" s="2"/>
      <c r="F61" s="2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5.75" customHeight="1">
      <c r="A62" s="24"/>
      <c r="B62" s="2"/>
      <c r="C62" s="24"/>
      <c r="D62" s="2"/>
      <c r="E62" s="2"/>
      <c r="F62" s="2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5.75" customHeight="1">
      <c r="A63" s="24"/>
      <c r="B63" s="2"/>
      <c r="C63" s="24"/>
      <c r="D63" s="2"/>
      <c r="E63" s="2"/>
      <c r="F63" s="2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5.75" customHeight="1">
      <c r="A64" s="24"/>
      <c r="B64" s="2"/>
      <c r="C64" s="24"/>
      <c r="D64" s="2"/>
      <c r="E64" s="2"/>
      <c r="F64" s="25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5.75" customHeight="1">
      <c r="A65" s="24"/>
      <c r="B65" s="2"/>
      <c r="C65" s="24"/>
      <c r="D65" s="2"/>
      <c r="E65" s="2"/>
      <c r="F65" s="25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5.75" customHeight="1">
      <c r="A66" s="24"/>
      <c r="B66" s="2"/>
      <c r="C66" s="24"/>
      <c r="D66" s="2"/>
      <c r="E66" s="2"/>
      <c r="F66" s="25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5.75" customHeight="1">
      <c r="A67" s="24"/>
      <c r="B67" s="2"/>
      <c r="C67" s="24"/>
      <c r="D67" s="2"/>
      <c r="E67" s="2"/>
      <c r="F67" s="25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5.75" customHeight="1">
      <c r="A68" s="24"/>
      <c r="B68" s="2"/>
      <c r="C68" s="24"/>
      <c r="D68" s="2"/>
      <c r="E68" s="2"/>
      <c r="F68" s="25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5.75" customHeight="1">
      <c r="A69" s="24"/>
      <c r="B69" s="2"/>
      <c r="C69" s="24"/>
      <c r="D69" s="2"/>
      <c r="E69" s="2"/>
      <c r="F69" s="25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5.75" customHeight="1">
      <c r="A70" s="24"/>
      <c r="B70" s="2"/>
      <c r="C70" s="24"/>
      <c r="D70" s="2"/>
      <c r="E70" s="2"/>
      <c r="F70" s="2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5.75" customHeight="1">
      <c r="A71" s="24"/>
      <c r="B71" s="2"/>
      <c r="C71" s="24"/>
      <c r="D71" s="2"/>
      <c r="E71" s="2"/>
      <c r="F71" s="25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5.75" customHeight="1">
      <c r="A72" s="24"/>
      <c r="B72" s="2"/>
      <c r="C72" s="24"/>
      <c r="D72" s="2"/>
      <c r="E72" s="2"/>
      <c r="F72" s="25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5.75" customHeight="1">
      <c r="A73" s="24"/>
      <c r="B73" s="2"/>
      <c r="C73" s="24"/>
      <c r="D73" s="2"/>
      <c r="E73" s="2"/>
      <c r="F73" s="25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5.75" customHeight="1">
      <c r="A74" s="24"/>
      <c r="B74" s="2"/>
      <c r="C74" s="24"/>
      <c r="D74" s="2"/>
      <c r="E74" s="2"/>
      <c r="F74" s="2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5.75" customHeight="1">
      <c r="A75" s="24"/>
      <c r="B75" s="2"/>
      <c r="C75" s="24"/>
      <c r="D75" s="2"/>
      <c r="E75" s="2"/>
      <c r="F75" s="25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5.75" customHeight="1">
      <c r="A76" s="24"/>
      <c r="B76" s="2"/>
      <c r="C76" s="24"/>
      <c r="D76" s="2"/>
      <c r="E76" s="2"/>
      <c r="F76" s="25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5.75" customHeight="1">
      <c r="A77" s="24"/>
      <c r="B77" s="2"/>
      <c r="C77" s="24"/>
      <c r="D77" s="2"/>
      <c r="E77" s="2"/>
      <c r="F77" s="25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5.75" customHeight="1">
      <c r="A78" s="24"/>
      <c r="B78" s="2"/>
      <c r="C78" s="24"/>
      <c r="D78" s="2"/>
      <c r="E78" s="2"/>
      <c r="F78" s="25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5.75" customHeight="1">
      <c r="A79" s="24"/>
      <c r="B79" s="2"/>
      <c r="C79" s="24"/>
      <c r="D79" s="2"/>
      <c r="E79" s="2"/>
      <c r="F79" s="25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5.75" customHeight="1">
      <c r="A80" s="24"/>
      <c r="B80" s="2"/>
      <c r="C80" s="24"/>
      <c r="D80" s="2"/>
      <c r="E80" s="2"/>
      <c r="F80" s="25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5.75" customHeight="1">
      <c r="A81" s="24"/>
      <c r="B81" s="2"/>
      <c r="C81" s="24"/>
      <c r="D81" s="2"/>
      <c r="E81" s="2"/>
      <c r="F81" s="25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5.75" customHeight="1">
      <c r="A82" s="24"/>
      <c r="B82" s="2"/>
      <c r="C82" s="24"/>
      <c r="D82" s="2"/>
      <c r="E82" s="2"/>
      <c r="F82" s="25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5.75" customHeight="1">
      <c r="A83" s="24"/>
      <c r="B83" s="2"/>
      <c r="C83" s="24"/>
      <c r="D83" s="2"/>
      <c r="E83" s="2"/>
      <c r="F83" s="25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5.75" customHeight="1">
      <c r="A84" s="24"/>
      <c r="B84" s="2"/>
      <c r="C84" s="24"/>
      <c r="D84" s="2"/>
      <c r="E84" s="2"/>
      <c r="F84" s="25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5.75" customHeight="1">
      <c r="A85" s="24"/>
      <c r="B85" s="2"/>
      <c r="C85" s="24"/>
      <c r="D85" s="2"/>
      <c r="E85" s="2"/>
      <c r="F85" s="25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5.75" customHeight="1">
      <c r="A86" s="24"/>
      <c r="B86" s="2"/>
      <c r="C86" s="24"/>
      <c r="D86" s="2"/>
      <c r="E86" s="2"/>
      <c r="F86" s="25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5.75" customHeight="1">
      <c r="A87" s="24"/>
      <c r="B87" s="2"/>
      <c r="C87" s="24"/>
      <c r="D87" s="2"/>
      <c r="E87" s="2"/>
      <c r="F87" s="25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5.75" customHeight="1">
      <c r="A88" s="24"/>
      <c r="B88" s="2"/>
      <c r="C88" s="24"/>
      <c r="D88" s="2"/>
      <c r="E88" s="2"/>
      <c r="F88" s="25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5.75" customHeight="1">
      <c r="A89" s="24"/>
      <c r="B89" s="2"/>
      <c r="C89" s="24"/>
      <c r="D89" s="2"/>
      <c r="E89" s="2"/>
      <c r="F89" s="25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5.75" customHeight="1">
      <c r="A90" s="24"/>
      <c r="B90" s="2"/>
      <c r="C90" s="24"/>
      <c r="D90" s="2"/>
      <c r="E90" s="2"/>
      <c r="F90" s="25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5.75" customHeight="1">
      <c r="A91" s="24"/>
      <c r="B91" s="2"/>
      <c r="C91" s="24"/>
      <c r="D91" s="2"/>
      <c r="E91" s="2"/>
      <c r="F91" s="25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5.75" customHeight="1">
      <c r="A92" s="24"/>
      <c r="B92" s="2"/>
      <c r="C92" s="24"/>
      <c r="D92" s="2"/>
      <c r="E92" s="2"/>
      <c r="F92" s="25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5.75" customHeight="1">
      <c r="A93" s="24"/>
      <c r="B93" s="2"/>
      <c r="C93" s="24"/>
      <c r="D93" s="2"/>
      <c r="E93" s="2"/>
      <c r="F93" s="25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5.75" customHeight="1">
      <c r="A94" s="24"/>
      <c r="B94" s="2"/>
      <c r="C94" s="24"/>
      <c r="D94" s="2"/>
      <c r="E94" s="2"/>
      <c r="F94" s="25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5.75" customHeight="1">
      <c r="A95" s="24"/>
      <c r="B95" s="2"/>
      <c r="C95" s="24"/>
      <c r="D95" s="2"/>
      <c r="E95" s="2"/>
      <c r="F95" s="25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5.75" customHeight="1">
      <c r="A96" s="24"/>
      <c r="B96" s="2"/>
      <c r="C96" s="24"/>
      <c r="D96" s="2"/>
      <c r="E96" s="2"/>
      <c r="F96" s="25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5.75" customHeight="1">
      <c r="A97" s="24"/>
      <c r="B97" s="2"/>
      <c r="C97" s="24"/>
      <c r="D97" s="2"/>
      <c r="E97" s="2"/>
      <c r="F97" s="25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5.75" customHeight="1">
      <c r="A98" s="24"/>
      <c r="B98" s="2"/>
      <c r="C98" s="24"/>
      <c r="D98" s="2"/>
      <c r="E98" s="2"/>
      <c r="F98" s="25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5.75" customHeight="1">
      <c r="A99" s="24"/>
      <c r="B99" s="2"/>
      <c r="C99" s="24"/>
      <c r="D99" s="2"/>
      <c r="E99" s="2"/>
      <c r="F99" s="25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5.75" customHeight="1">
      <c r="A100" s="24"/>
      <c r="B100" s="2"/>
      <c r="C100" s="24"/>
      <c r="D100" s="2"/>
      <c r="E100" s="2"/>
      <c r="F100" s="25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5.75" customHeight="1">
      <c r="A101" s="24"/>
      <c r="B101" s="2"/>
      <c r="C101" s="24"/>
      <c r="D101" s="2"/>
      <c r="E101" s="2"/>
      <c r="F101" s="25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5.75" customHeight="1">
      <c r="A102" s="24"/>
      <c r="B102" s="2"/>
      <c r="C102" s="24"/>
      <c r="D102" s="2"/>
      <c r="E102" s="2"/>
      <c r="F102" s="25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5.75" customHeight="1">
      <c r="A103" s="24"/>
      <c r="B103" s="2"/>
      <c r="C103" s="24"/>
      <c r="D103" s="2"/>
      <c r="E103" s="2"/>
      <c r="F103" s="25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5.75" customHeight="1">
      <c r="A104" s="24"/>
      <c r="B104" s="2"/>
      <c r="C104" s="24"/>
      <c r="D104" s="2"/>
      <c r="E104" s="2"/>
      <c r="F104" s="25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5.75" customHeight="1">
      <c r="A105" s="24"/>
      <c r="B105" s="2"/>
      <c r="C105" s="24"/>
      <c r="D105" s="2"/>
      <c r="E105" s="2"/>
      <c r="F105" s="25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5.75" customHeight="1">
      <c r="A106" s="24"/>
      <c r="B106" s="2"/>
      <c r="C106" s="24"/>
      <c r="D106" s="2"/>
      <c r="E106" s="2"/>
      <c r="F106" s="25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5.75" customHeight="1">
      <c r="A107" s="24"/>
      <c r="B107" s="2"/>
      <c r="C107" s="24"/>
      <c r="D107" s="2"/>
      <c r="E107" s="2"/>
      <c r="F107" s="25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5.75" customHeight="1">
      <c r="A108" s="24"/>
      <c r="B108" s="2"/>
      <c r="C108" s="24"/>
      <c r="D108" s="2"/>
      <c r="E108" s="2"/>
      <c r="F108" s="25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5.75" customHeight="1">
      <c r="A109" s="24"/>
      <c r="B109" s="2"/>
      <c r="C109" s="24"/>
      <c r="D109" s="2"/>
      <c r="E109" s="2"/>
      <c r="F109" s="25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5.75" customHeight="1">
      <c r="A110" s="24"/>
      <c r="B110" s="2"/>
      <c r="C110" s="24"/>
      <c r="D110" s="2"/>
      <c r="E110" s="2"/>
      <c r="F110" s="2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5.75" customHeight="1">
      <c r="A111" s="24"/>
      <c r="B111" s="2"/>
      <c r="C111" s="24"/>
      <c r="D111" s="2"/>
      <c r="E111" s="2"/>
      <c r="F111" s="25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5.75" customHeight="1">
      <c r="A112" s="24"/>
      <c r="B112" s="2"/>
      <c r="C112" s="24"/>
      <c r="D112" s="2"/>
      <c r="E112" s="2"/>
      <c r="F112" s="25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5.75" customHeight="1">
      <c r="A113" s="24"/>
      <c r="B113" s="2"/>
      <c r="C113" s="24"/>
      <c r="D113" s="2"/>
      <c r="E113" s="2"/>
      <c r="F113" s="25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5.75" customHeight="1">
      <c r="A114" s="24"/>
      <c r="B114" s="2"/>
      <c r="C114" s="24"/>
      <c r="D114" s="2"/>
      <c r="E114" s="2"/>
      <c r="F114" s="2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5.75" customHeight="1">
      <c r="A115" s="24"/>
      <c r="B115" s="2"/>
      <c r="C115" s="24"/>
      <c r="D115" s="2"/>
      <c r="E115" s="2"/>
      <c r="F115" s="25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5.75" customHeight="1">
      <c r="A116" s="24"/>
      <c r="B116" s="2"/>
      <c r="C116" s="24"/>
      <c r="D116" s="2"/>
      <c r="E116" s="2"/>
      <c r="F116" s="2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5.75" customHeight="1">
      <c r="A117" s="24"/>
      <c r="B117" s="2"/>
      <c r="C117" s="24"/>
      <c r="D117" s="2"/>
      <c r="E117" s="2"/>
      <c r="F117" s="25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5.75" customHeight="1">
      <c r="A118" s="24"/>
      <c r="B118" s="2"/>
      <c r="C118" s="24"/>
      <c r="D118" s="2"/>
      <c r="E118" s="2"/>
      <c r="F118" s="2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5.75" customHeight="1">
      <c r="A119" s="24"/>
      <c r="B119" s="2"/>
      <c r="C119" s="24"/>
      <c r="D119" s="2"/>
      <c r="E119" s="2"/>
      <c r="F119" s="25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5.75" customHeight="1">
      <c r="A120" s="24"/>
      <c r="B120" s="2"/>
      <c r="C120" s="24"/>
      <c r="D120" s="2"/>
      <c r="E120" s="2"/>
      <c r="F120" s="2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5.75" customHeight="1">
      <c r="A121" s="24"/>
      <c r="B121" s="2"/>
      <c r="C121" s="24"/>
      <c r="D121" s="2"/>
      <c r="E121" s="2"/>
      <c r="F121" s="25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5.75" customHeight="1">
      <c r="A122" s="24"/>
      <c r="B122" s="2"/>
      <c r="C122" s="24"/>
      <c r="D122" s="2"/>
      <c r="E122" s="2"/>
      <c r="F122" s="25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5.75" customHeight="1">
      <c r="A123" s="24"/>
      <c r="B123" s="2"/>
      <c r="C123" s="24"/>
      <c r="D123" s="2"/>
      <c r="E123" s="2"/>
      <c r="F123" s="25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5.75" customHeight="1">
      <c r="A124" s="24"/>
      <c r="B124" s="2"/>
      <c r="C124" s="24"/>
      <c r="D124" s="2"/>
      <c r="E124" s="2"/>
      <c r="F124" s="25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5.75" customHeight="1">
      <c r="A125" s="24"/>
      <c r="B125" s="2"/>
      <c r="C125" s="24"/>
      <c r="D125" s="2"/>
      <c r="E125" s="2"/>
      <c r="F125" s="25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5.75" customHeight="1">
      <c r="A126" s="24"/>
      <c r="B126" s="2"/>
      <c r="C126" s="24"/>
      <c r="D126" s="2"/>
      <c r="E126" s="2"/>
      <c r="F126" s="25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5.75" customHeight="1">
      <c r="A127" s="24"/>
      <c r="B127" s="2"/>
      <c r="C127" s="24"/>
      <c r="D127" s="2"/>
      <c r="E127" s="2"/>
      <c r="F127" s="25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5.75" customHeight="1">
      <c r="A128" s="24"/>
      <c r="B128" s="2"/>
      <c r="C128" s="24"/>
      <c r="D128" s="2"/>
      <c r="E128" s="2"/>
      <c r="F128" s="2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5.75" customHeight="1">
      <c r="A129" s="24"/>
      <c r="B129" s="2"/>
      <c r="C129" s="24"/>
      <c r="D129" s="2"/>
      <c r="E129" s="2"/>
      <c r="F129" s="25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5.75" customHeight="1">
      <c r="A130" s="24"/>
      <c r="B130" s="2"/>
      <c r="C130" s="24"/>
      <c r="D130" s="2"/>
      <c r="E130" s="2"/>
      <c r="F130" s="25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5.75" customHeight="1">
      <c r="A131" s="24"/>
      <c r="B131" s="2"/>
      <c r="C131" s="24"/>
      <c r="D131" s="2"/>
      <c r="E131" s="2"/>
      <c r="F131" s="25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5.75" customHeight="1">
      <c r="A132" s="24"/>
      <c r="B132" s="2"/>
      <c r="C132" s="24"/>
      <c r="D132" s="2"/>
      <c r="E132" s="2"/>
      <c r="F132" s="25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5.75" customHeight="1">
      <c r="A133" s="24"/>
      <c r="B133" s="2"/>
      <c r="C133" s="24"/>
      <c r="D133" s="2"/>
      <c r="E133" s="2"/>
      <c r="F133" s="25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5.75" customHeight="1">
      <c r="A134" s="24"/>
      <c r="B134" s="2"/>
      <c r="C134" s="24"/>
      <c r="D134" s="2"/>
      <c r="E134" s="2"/>
      <c r="F134" s="2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5.75" customHeight="1">
      <c r="A135" s="24"/>
      <c r="B135" s="2"/>
      <c r="C135" s="24"/>
      <c r="D135" s="2"/>
      <c r="E135" s="2"/>
      <c r="F135" s="25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5.75" customHeight="1">
      <c r="A136" s="24"/>
      <c r="B136" s="2"/>
      <c r="C136" s="24"/>
      <c r="D136" s="2"/>
      <c r="E136" s="2"/>
      <c r="F136" s="25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5.75" customHeight="1">
      <c r="A137" s="24"/>
      <c r="B137" s="2"/>
      <c r="C137" s="24"/>
      <c r="D137" s="2"/>
      <c r="E137" s="2"/>
      <c r="F137" s="25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5.75" customHeight="1">
      <c r="A138" s="24"/>
      <c r="B138" s="2"/>
      <c r="C138" s="24"/>
      <c r="D138" s="2"/>
      <c r="E138" s="2"/>
      <c r="F138" s="25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5.75" customHeight="1">
      <c r="A139" s="24"/>
      <c r="B139" s="2"/>
      <c r="C139" s="24"/>
      <c r="D139" s="2"/>
      <c r="E139" s="2"/>
      <c r="F139" s="25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5.75" customHeight="1">
      <c r="A140" s="24"/>
      <c r="B140" s="2"/>
      <c r="C140" s="24"/>
      <c r="D140" s="2"/>
      <c r="E140" s="2"/>
      <c r="F140" s="2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5.75" customHeight="1">
      <c r="A141" s="24"/>
      <c r="B141" s="2"/>
      <c r="C141" s="24"/>
      <c r="D141" s="2"/>
      <c r="E141" s="2"/>
      <c r="F141" s="25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5.75" customHeight="1">
      <c r="A142" s="24"/>
      <c r="B142" s="2"/>
      <c r="C142" s="24"/>
      <c r="D142" s="2"/>
      <c r="E142" s="2"/>
      <c r="F142" s="25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5.75" customHeight="1">
      <c r="A143" s="24"/>
      <c r="B143" s="2"/>
      <c r="C143" s="24"/>
      <c r="D143" s="2"/>
      <c r="E143" s="2"/>
      <c r="F143" s="25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5.75" customHeight="1">
      <c r="A144" s="24"/>
      <c r="B144" s="2"/>
      <c r="C144" s="24"/>
      <c r="D144" s="2"/>
      <c r="E144" s="2"/>
      <c r="F144" s="25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5.75" customHeight="1">
      <c r="A145" s="24"/>
      <c r="B145" s="2"/>
      <c r="C145" s="24"/>
      <c r="D145" s="2"/>
      <c r="E145" s="2"/>
      <c r="F145" s="25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5.75" customHeight="1">
      <c r="A146" s="24"/>
      <c r="B146" s="2"/>
      <c r="C146" s="24"/>
      <c r="D146" s="2"/>
      <c r="E146" s="2"/>
      <c r="F146" s="25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5.75" customHeight="1">
      <c r="A147" s="24"/>
      <c r="B147" s="2"/>
      <c r="C147" s="24"/>
      <c r="D147" s="2"/>
      <c r="E147" s="2"/>
      <c r="F147" s="25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5.75" customHeight="1">
      <c r="A148" s="24"/>
      <c r="B148" s="2"/>
      <c r="C148" s="24"/>
      <c r="D148" s="2"/>
      <c r="E148" s="2"/>
      <c r="F148" s="25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5.75" customHeight="1">
      <c r="A149" s="24"/>
      <c r="B149" s="2"/>
      <c r="C149" s="24"/>
      <c r="D149" s="2"/>
      <c r="E149" s="2"/>
      <c r="F149" s="25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5.75" customHeight="1">
      <c r="A150" s="24"/>
      <c r="B150" s="2"/>
      <c r="C150" s="24"/>
      <c r="D150" s="2"/>
      <c r="E150" s="2"/>
      <c r="F150" s="25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5.75" customHeight="1">
      <c r="A151" s="24"/>
      <c r="B151" s="2"/>
      <c r="C151" s="24"/>
      <c r="D151" s="2"/>
      <c r="E151" s="2"/>
      <c r="F151" s="25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5.75" customHeight="1">
      <c r="A152" s="24"/>
      <c r="B152" s="2"/>
      <c r="C152" s="24"/>
      <c r="D152" s="2"/>
      <c r="E152" s="2"/>
      <c r="F152" s="25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5.75" customHeight="1">
      <c r="A153" s="24"/>
      <c r="B153" s="2"/>
      <c r="C153" s="24"/>
      <c r="D153" s="2"/>
      <c r="E153" s="2"/>
      <c r="F153" s="25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5.75" customHeight="1">
      <c r="A154" s="24"/>
      <c r="B154" s="2"/>
      <c r="C154" s="24"/>
      <c r="D154" s="2"/>
      <c r="E154" s="2"/>
      <c r="F154" s="25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5.75" customHeight="1">
      <c r="A155" s="24"/>
      <c r="B155" s="2"/>
      <c r="C155" s="24"/>
      <c r="D155" s="2"/>
      <c r="E155" s="2"/>
      <c r="F155" s="25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5.75" customHeight="1">
      <c r="A156" s="24"/>
      <c r="B156" s="2"/>
      <c r="C156" s="24"/>
      <c r="D156" s="2"/>
      <c r="E156" s="2"/>
      <c r="F156" s="25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5.75" customHeight="1">
      <c r="A157" s="24"/>
      <c r="B157" s="2"/>
      <c r="C157" s="24"/>
      <c r="D157" s="2"/>
      <c r="E157" s="2"/>
      <c r="F157" s="25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5.75" customHeight="1">
      <c r="A158" s="24"/>
      <c r="B158" s="2"/>
      <c r="C158" s="24"/>
      <c r="D158" s="2"/>
      <c r="E158" s="2"/>
      <c r="F158" s="25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5.75" customHeight="1">
      <c r="A159" s="24"/>
      <c r="B159" s="2"/>
      <c r="C159" s="24"/>
      <c r="D159" s="2"/>
      <c r="E159" s="2"/>
      <c r="F159" s="25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5.75" customHeight="1">
      <c r="A160" s="24"/>
      <c r="B160" s="2"/>
      <c r="C160" s="24"/>
      <c r="D160" s="2"/>
      <c r="E160" s="2"/>
      <c r="F160" s="25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5.75" customHeight="1">
      <c r="A161" s="24"/>
      <c r="B161" s="2"/>
      <c r="C161" s="24"/>
      <c r="D161" s="2"/>
      <c r="E161" s="2"/>
      <c r="F161" s="25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5.75" customHeight="1">
      <c r="A162" s="24"/>
      <c r="B162" s="2"/>
      <c r="C162" s="24"/>
      <c r="D162" s="2"/>
      <c r="E162" s="2"/>
      <c r="F162" s="25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5.75" customHeight="1">
      <c r="A163" s="24"/>
      <c r="B163" s="2"/>
      <c r="C163" s="24"/>
      <c r="D163" s="2"/>
      <c r="E163" s="2"/>
      <c r="F163" s="25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5.75" customHeight="1">
      <c r="A164" s="24"/>
      <c r="B164" s="2"/>
      <c r="C164" s="24"/>
      <c r="D164" s="2"/>
      <c r="E164" s="2"/>
      <c r="F164" s="25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5.75" customHeight="1">
      <c r="A165" s="24"/>
      <c r="B165" s="2"/>
      <c r="C165" s="24"/>
      <c r="D165" s="2"/>
      <c r="E165" s="2"/>
      <c r="F165" s="25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5.75" customHeight="1">
      <c r="A166" s="24"/>
      <c r="B166" s="2"/>
      <c r="C166" s="24"/>
      <c r="D166" s="2"/>
      <c r="E166" s="2"/>
      <c r="F166" s="25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5.75" customHeight="1">
      <c r="A167" s="24"/>
      <c r="B167" s="2"/>
      <c r="C167" s="24"/>
      <c r="D167" s="2"/>
      <c r="E167" s="2"/>
      <c r="F167" s="25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5.75" customHeight="1">
      <c r="A168" s="24"/>
      <c r="B168" s="2"/>
      <c r="C168" s="24"/>
      <c r="D168" s="2"/>
      <c r="E168" s="2"/>
      <c r="F168" s="25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5.75" customHeight="1">
      <c r="A169" s="24"/>
      <c r="B169" s="2"/>
      <c r="C169" s="24"/>
      <c r="D169" s="2"/>
      <c r="E169" s="2"/>
      <c r="F169" s="25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5.75" customHeight="1">
      <c r="A170" s="24"/>
      <c r="B170" s="2"/>
      <c r="C170" s="24"/>
      <c r="D170" s="2"/>
      <c r="E170" s="2"/>
      <c r="F170" s="25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5.75" customHeight="1">
      <c r="A171" s="24"/>
      <c r="B171" s="2"/>
      <c r="C171" s="24"/>
      <c r="D171" s="2"/>
      <c r="E171" s="2"/>
      <c r="F171" s="25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5.75" customHeight="1">
      <c r="A172" s="24"/>
      <c r="B172" s="2"/>
      <c r="C172" s="24"/>
      <c r="D172" s="2"/>
      <c r="E172" s="2"/>
      <c r="F172" s="25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5.75" customHeight="1">
      <c r="A173" s="24"/>
      <c r="B173" s="2"/>
      <c r="C173" s="24"/>
      <c r="D173" s="2"/>
      <c r="E173" s="2"/>
      <c r="F173" s="25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5.75" customHeight="1">
      <c r="A174" s="24"/>
      <c r="B174" s="2"/>
      <c r="C174" s="24"/>
      <c r="D174" s="2"/>
      <c r="E174" s="2"/>
      <c r="F174" s="25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5.75" customHeight="1">
      <c r="A175" s="24"/>
      <c r="B175" s="2"/>
      <c r="C175" s="24"/>
      <c r="D175" s="2"/>
      <c r="E175" s="2"/>
      <c r="F175" s="25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5.75" customHeight="1">
      <c r="A176" s="24"/>
      <c r="B176" s="2"/>
      <c r="C176" s="24"/>
      <c r="D176" s="2"/>
      <c r="E176" s="2"/>
      <c r="F176" s="25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5.75" customHeight="1">
      <c r="A177" s="24"/>
      <c r="B177" s="2"/>
      <c r="C177" s="24"/>
      <c r="D177" s="2"/>
      <c r="E177" s="2"/>
      <c r="F177" s="25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5.75" customHeight="1">
      <c r="A178" s="24"/>
      <c r="B178" s="2"/>
      <c r="C178" s="24"/>
      <c r="D178" s="2"/>
      <c r="E178" s="2"/>
      <c r="F178" s="25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5.75" customHeight="1">
      <c r="A179" s="24"/>
      <c r="B179" s="2"/>
      <c r="C179" s="24"/>
      <c r="D179" s="2"/>
      <c r="E179" s="2"/>
      <c r="F179" s="25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5.75" customHeight="1">
      <c r="A180" s="24"/>
      <c r="B180" s="2"/>
      <c r="C180" s="24"/>
      <c r="D180" s="2"/>
      <c r="E180" s="2"/>
      <c r="F180" s="25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5.75" customHeight="1">
      <c r="A181" s="24"/>
      <c r="B181" s="2"/>
      <c r="C181" s="24"/>
      <c r="D181" s="2"/>
      <c r="E181" s="2"/>
      <c r="F181" s="25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5.75" customHeight="1">
      <c r="A182" s="24"/>
      <c r="B182" s="2"/>
      <c r="C182" s="24"/>
      <c r="D182" s="2"/>
      <c r="E182" s="2"/>
      <c r="F182" s="25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5.75" customHeight="1">
      <c r="A183" s="24"/>
      <c r="B183" s="2"/>
      <c r="C183" s="24"/>
      <c r="D183" s="2"/>
      <c r="E183" s="2"/>
      <c r="F183" s="25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5.75" customHeight="1">
      <c r="A184" s="24"/>
      <c r="B184" s="2"/>
      <c r="C184" s="24"/>
      <c r="D184" s="2"/>
      <c r="E184" s="2"/>
      <c r="F184" s="25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5.75" customHeight="1">
      <c r="A185" s="24"/>
      <c r="B185" s="2"/>
      <c r="C185" s="24"/>
      <c r="D185" s="2"/>
      <c r="E185" s="2"/>
      <c r="F185" s="25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5.75" customHeight="1">
      <c r="A186" s="24"/>
      <c r="B186" s="2"/>
      <c r="C186" s="24"/>
      <c r="D186" s="2"/>
      <c r="E186" s="2"/>
      <c r="F186" s="25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5.75" customHeight="1">
      <c r="A187" s="24"/>
      <c r="B187" s="2"/>
      <c r="C187" s="24"/>
      <c r="D187" s="2"/>
      <c r="E187" s="2"/>
      <c r="F187" s="25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5.75" customHeight="1">
      <c r="A188" s="24"/>
      <c r="B188" s="2"/>
      <c r="C188" s="24"/>
      <c r="D188" s="2"/>
      <c r="E188" s="2"/>
      <c r="F188" s="25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5.75" customHeight="1">
      <c r="A189" s="24"/>
      <c r="B189" s="2"/>
      <c r="C189" s="24"/>
      <c r="D189" s="2"/>
      <c r="E189" s="2"/>
      <c r="F189" s="25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5.75" customHeight="1">
      <c r="A190" s="24"/>
      <c r="B190" s="2"/>
      <c r="C190" s="24"/>
      <c r="D190" s="2"/>
      <c r="E190" s="2"/>
      <c r="F190" s="25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5.75" customHeight="1">
      <c r="A191" s="24"/>
      <c r="B191" s="2"/>
      <c r="C191" s="24"/>
      <c r="D191" s="2"/>
      <c r="E191" s="2"/>
      <c r="F191" s="25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5.75" customHeight="1">
      <c r="A192" s="24"/>
      <c r="B192" s="2"/>
      <c r="C192" s="24"/>
      <c r="D192" s="2"/>
      <c r="E192" s="2"/>
      <c r="F192" s="25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5.75" customHeight="1">
      <c r="A193" s="24"/>
      <c r="B193" s="2"/>
      <c r="C193" s="24"/>
      <c r="D193" s="2"/>
      <c r="E193" s="2"/>
      <c r="F193" s="25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5.75" customHeight="1">
      <c r="A194" s="24"/>
      <c r="B194" s="2"/>
      <c r="C194" s="24"/>
      <c r="D194" s="2"/>
      <c r="E194" s="2"/>
      <c r="F194" s="25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5.75" customHeight="1">
      <c r="A195" s="24"/>
      <c r="B195" s="2"/>
      <c r="C195" s="24"/>
      <c r="D195" s="2"/>
      <c r="E195" s="2"/>
      <c r="F195" s="25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5.75" customHeight="1">
      <c r="A196" s="24"/>
      <c r="B196" s="2"/>
      <c r="C196" s="24"/>
      <c r="D196" s="2"/>
      <c r="E196" s="2"/>
      <c r="F196" s="25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5.75" customHeight="1">
      <c r="A197" s="24"/>
      <c r="B197" s="2"/>
      <c r="C197" s="24"/>
      <c r="D197" s="2"/>
      <c r="E197" s="2"/>
      <c r="F197" s="25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5.75" customHeight="1">
      <c r="A198" s="24"/>
      <c r="B198" s="2"/>
      <c r="C198" s="24"/>
      <c r="D198" s="2"/>
      <c r="E198" s="2"/>
      <c r="F198" s="25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5.75" customHeight="1">
      <c r="A199" s="24"/>
      <c r="B199" s="2"/>
      <c r="C199" s="24"/>
      <c r="D199" s="2"/>
      <c r="E199" s="2"/>
      <c r="F199" s="25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5.75" customHeight="1">
      <c r="A200" s="24"/>
      <c r="B200" s="2"/>
      <c r="C200" s="24"/>
      <c r="D200" s="2"/>
      <c r="E200" s="2"/>
      <c r="F200" s="25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5.75" customHeight="1">
      <c r="A201" s="24"/>
      <c r="B201" s="2"/>
      <c r="C201" s="24"/>
      <c r="D201" s="2"/>
      <c r="E201" s="2"/>
      <c r="F201" s="25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5.75" customHeight="1">
      <c r="A202" s="24"/>
      <c r="B202" s="2"/>
      <c r="C202" s="24"/>
      <c r="D202" s="2"/>
      <c r="E202" s="2"/>
      <c r="F202" s="25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5.75" customHeight="1">
      <c r="A203" s="24"/>
      <c r="B203" s="2"/>
      <c r="C203" s="24"/>
      <c r="D203" s="2"/>
      <c r="E203" s="2"/>
      <c r="F203" s="25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5.75" customHeight="1">
      <c r="A204" s="24"/>
      <c r="B204" s="2"/>
      <c r="C204" s="24"/>
      <c r="D204" s="2"/>
      <c r="E204" s="2"/>
      <c r="F204" s="25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5.75" customHeight="1">
      <c r="A205" s="24"/>
      <c r="B205" s="2"/>
      <c r="C205" s="24"/>
      <c r="D205" s="2"/>
      <c r="E205" s="2"/>
      <c r="F205" s="25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5.75" customHeight="1">
      <c r="A206" s="24"/>
      <c r="B206" s="2"/>
      <c r="C206" s="24"/>
      <c r="D206" s="2"/>
      <c r="E206" s="2"/>
      <c r="F206" s="25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5.75" customHeight="1">
      <c r="A207" s="24"/>
      <c r="B207" s="2"/>
      <c r="C207" s="24"/>
      <c r="D207" s="2"/>
      <c r="E207" s="2"/>
      <c r="F207" s="25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5.75" customHeight="1">
      <c r="A208" s="24"/>
      <c r="B208" s="2"/>
      <c r="C208" s="24"/>
      <c r="D208" s="2"/>
      <c r="E208" s="2"/>
      <c r="F208" s="25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5.75" customHeight="1">
      <c r="A209" s="24"/>
      <c r="B209" s="2"/>
      <c r="C209" s="24"/>
      <c r="D209" s="2"/>
      <c r="E209" s="2"/>
      <c r="F209" s="25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5.75" customHeight="1">
      <c r="A210" s="24"/>
      <c r="B210" s="2"/>
      <c r="C210" s="24"/>
      <c r="D210" s="2"/>
      <c r="E210" s="2"/>
      <c r="F210" s="25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5.75" customHeight="1">
      <c r="A211" s="24"/>
      <c r="B211" s="2"/>
      <c r="C211" s="24"/>
      <c r="D211" s="2"/>
      <c r="E211" s="2"/>
      <c r="F211" s="25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5.75" customHeight="1">
      <c r="A212" s="24"/>
      <c r="B212" s="2"/>
      <c r="C212" s="24"/>
      <c r="D212" s="2"/>
      <c r="E212" s="2"/>
      <c r="F212" s="25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5.75" customHeight="1">
      <c r="A213" s="24"/>
      <c r="B213" s="2"/>
      <c r="C213" s="24"/>
      <c r="D213" s="2"/>
      <c r="E213" s="2"/>
      <c r="F213" s="25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5.75" customHeight="1">
      <c r="A214" s="24"/>
      <c r="B214" s="2"/>
      <c r="C214" s="24"/>
      <c r="D214" s="2"/>
      <c r="E214" s="2"/>
      <c r="F214" s="25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5.75" customHeight="1">
      <c r="A215" s="24"/>
      <c r="B215" s="2"/>
      <c r="C215" s="24"/>
      <c r="D215" s="2"/>
      <c r="E215" s="2"/>
      <c r="F215" s="25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5.75" customHeight="1">
      <c r="A216" s="24"/>
      <c r="B216" s="2"/>
      <c r="C216" s="24"/>
      <c r="D216" s="2"/>
      <c r="E216" s="2"/>
      <c r="F216" s="25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5.75" customHeight="1">
      <c r="A217" s="24"/>
      <c r="B217" s="2"/>
      <c r="C217" s="24"/>
      <c r="D217" s="2"/>
      <c r="E217" s="2"/>
      <c r="F217" s="25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5.75" customHeight="1">
      <c r="A218" s="24"/>
      <c r="B218" s="2"/>
      <c r="C218" s="24"/>
      <c r="D218" s="2"/>
      <c r="E218" s="2"/>
      <c r="F218" s="25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5.75" customHeight="1">
      <c r="A219" s="24"/>
      <c r="B219" s="2"/>
      <c r="C219" s="24"/>
      <c r="D219" s="2"/>
      <c r="E219" s="2"/>
      <c r="F219" s="25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5.75" customHeight="1">
      <c r="A220" s="24"/>
      <c r="B220" s="2"/>
      <c r="C220" s="24"/>
      <c r="D220" s="2"/>
      <c r="E220" s="2"/>
      <c r="F220" s="25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5.75" customHeight="1">
      <c r="A221" s="24"/>
      <c r="B221" s="2"/>
      <c r="C221" s="24"/>
      <c r="D221" s="2"/>
      <c r="E221" s="2"/>
      <c r="F221" s="25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5.75" customHeight="1">
      <c r="A222" s="24"/>
      <c r="B222" s="2"/>
      <c r="C222" s="24"/>
      <c r="D222" s="2"/>
      <c r="E222" s="2"/>
      <c r="F222" s="25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5.75" customHeight="1">
      <c r="A223" s="24"/>
      <c r="B223" s="2"/>
      <c r="C223" s="24"/>
      <c r="D223" s="2"/>
      <c r="E223" s="2"/>
      <c r="F223" s="25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5.75" customHeight="1">
      <c r="A224" s="24"/>
      <c r="B224" s="2"/>
      <c r="C224" s="24"/>
      <c r="D224" s="2"/>
      <c r="E224" s="2"/>
      <c r="F224" s="25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5.75" customHeight="1">
      <c r="A225" s="24"/>
      <c r="B225" s="2"/>
      <c r="C225" s="24"/>
      <c r="D225" s="2"/>
      <c r="E225" s="2"/>
      <c r="F225" s="25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5.75" customHeight="1">
      <c r="A226" s="24"/>
      <c r="B226" s="2"/>
      <c r="C226" s="24"/>
      <c r="D226" s="2"/>
      <c r="E226" s="2"/>
      <c r="F226" s="25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5.75" customHeight="1">
      <c r="A227" s="24"/>
      <c r="B227" s="2"/>
      <c r="C227" s="24"/>
      <c r="D227" s="2"/>
      <c r="E227" s="2"/>
      <c r="F227" s="25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5.75" customHeight="1">
      <c r="A228" s="24"/>
      <c r="B228" s="2"/>
      <c r="C228" s="24"/>
      <c r="D228" s="2"/>
      <c r="E228" s="2"/>
      <c r="F228" s="25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5.75" customHeight="1">
      <c r="A229" s="24"/>
      <c r="B229" s="2"/>
      <c r="C229" s="24"/>
      <c r="D229" s="2"/>
      <c r="E229" s="2"/>
      <c r="F229" s="25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5.75" customHeight="1">
      <c r="A230" s="24"/>
      <c r="B230" s="2"/>
      <c r="C230" s="24"/>
      <c r="D230" s="2"/>
      <c r="E230" s="2"/>
      <c r="F230" s="25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5.75" customHeight="1">
      <c r="A231" s="24"/>
      <c r="B231" s="2"/>
      <c r="C231" s="24"/>
      <c r="D231" s="2"/>
      <c r="E231" s="2"/>
      <c r="F231" s="25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5.75" customHeight="1">
      <c r="A232" s="24"/>
      <c r="B232" s="2"/>
      <c r="C232" s="24"/>
      <c r="D232" s="2"/>
      <c r="E232" s="2"/>
      <c r="F232" s="25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5.75" customHeight="1">
      <c r="A233" s="24"/>
      <c r="B233" s="2"/>
      <c r="C233" s="24"/>
      <c r="D233" s="2"/>
      <c r="E233" s="2"/>
      <c r="F233" s="25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5.75" customHeight="1">
      <c r="A234" s="24"/>
      <c r="B234" s="2"/>
      <c r="C234" s="24"/>
      <c r="D234" s="2"/>
      <c r="E234" s="2"/>
      <c r="F234" s="25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5.75" customHeight="1">
      <c r="A235" s="24"/>
      <c r="B235" s="2"/>
      <c r="C235" s="24"/>
      <c r="D235" s="2"/>
      <c r="E235" s="2"/>
      <c r="F235" s="25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5.75" customHeight="1">
      <c r="A236" s="24"/>
      <c r="B236" s="2"/>
      <c r="C236" s="24"/>
      <c r="D236" s="2"/>
      <c r="E236" s="2"/>
      <c r="F236" s="25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5.75" customHeight="1">
      <c r="A237" s="24"/>
      <c r="B237" s="2"/>
      <c r="C237" s="24"/>
      <c r="D237" s="2"/>
      <c r="E237" s="2"/>
      <c r="F237" s="25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5.75" customHeight="1">
      <c r="A238" s="24"/>
      <c r="B238" s="2"/>
      <c r="C238" s="24"/>
      <c r="D238" s="2"/>
      <c r="E238" s="2"/>
      <c r="F238" s="25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5.75" customHeight="1">
      <c r="A239" s="24"/>
      <c r="B239" s="2"/>
      <c r="C239" s="24"/>
      <c r="D239" s="2"/>
      <c r="E239" s="2"/>
      <c r="F239" s="25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5.75" customHeight="1">
      <c r="A240" s="24"/>
      <c r="B240" s="2"/>
      <c r="C240" s="24"/>
      <c r="D240" s="2"/>
      <c r="E240" s="2"/>
      <c r="F240" s="25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5.75" customHeight="1">
      <c r="A241" s="24"/>
      <c r="B241" s="2"/>
      <c r="C241" s="24"/>
      <c r="D241" s="2"/>
      <c r="E241" s="2"/>
      <c r="F241" s="25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5.75" customHeight="1">
      <c r="A242" s="24"/>
      <c r="B242" s="2"/>
      <c r="C242" s="24"/>
      <c r="D242" s="2"/>
      <c r="E242" s="2"/>
      <c r="F242" s="25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5.75" customHeight="1">
      <c r="A243" s="24"/>
      <c r="B243" s="2"/>
      <c r="C243" s="24"/>
      <c r="D243" s="2"/>
      <c r="E243" s="2"/>
      <c r="F243" s="25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5.75" customHeight="1">
      <c r="A244" s="24"/>
      <c r="B244" s="2"/>
      <c r="C244" s="24"/>
      <c r="D244" s="2"/>
      <c r="E244" s="2"/>
      <c r="F244" s="25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5.75" customHeight="1">
      <c r="A245" s="24"/>
      <c r="B245" s="2"/>
      <c r="C245" s="24"/>
      <c r="D245" s="2"/>
      <c r="E245" s="2"/>
      <c r="F245" s="25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5.75" customHeight="1">
      <c r="A246" s="24"/>
      <c r="B246" s="2"/>
      <c r="C246" s="24"/>
      <c r="D246" s="2"/>
      <c r="E246" s="2"/>
      <c r="F246" s="25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5.75" customHeight="1">
      <c r="A247" s="24"/>
      <c r="B247" s="2"/>
      <c r="C247" s="24"/>
      <c r="D247" s="2"/>
      <c r="E247" s="2"/>
      <c r="F247" s="25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5.75" customHeight="1">
      <c r="A248" s="24"/>
      <c r="B248" s="2"/>
      <c r="C248" s="24"/>
      <c r="D248" s="2"/>
      <c r="E248" s="2"/>
      <c r="F248" s="25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5.75" customHeight="1">
      <c r="A249" s="24"/>
      <c r="B249" s="2"/>
      <c r="C249" s="24"/>
      <c r="D249" s="2"/>
      <c r="E249" s="2"/>
      <c r="F249" s="25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5.75" customHeight="1">
      <c r="A250" s="24"/>
      <c r="B250" s="2"/>
      <c r="C250" s="24"/>
      <c r="D250" s="2"/>
      <c r="E250" s="2"/>
      <c r="F250" s="25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5.75" customHeight="1">
      <c r="A251" s="24"/>
      <c r="B251" s="2"/>
      <c r="C251" s="24"/>
      <c r="D251" s="2"/>
      <c r="E251" s="2"/>
      <c r="F251" s="25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5.75" customHeight="1">
      <c r="A252" s="24"/>
      <c r="B252" s="2"/>
      <c r="C252" s="24"/>
      <c r="D252" s="2"/>
      <c r="E252" s="2"/>
      <c r="F252" s="25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5.75" customHeight="1">
      <c r="A253" s="24"/>
      <c r="B253" s="2"/>
      <c r="C253" s="24"/>
      <c r="D253" s="2"/>
      <c r="E253" s="2"/>
      <c r="F253" s="25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5.75" customHeight="1">
      <c r="A254" s="24"/>
      <c r="B254" s="2"/>
      <c r="C254" s="24"/>
      <c r="D254" s="2"/>
      <c r="E254" s="2"/>
      <c r="F254" s="25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5.75" customHeight="1">
      <c r="A255" s="24"/>
      <c r="B255" s="2"/>
      <c r="C255" s="24"/>
      <c r="D255" s="2"/>
      <c r="E255" s="2"/>
      <c r="F255" s="25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5.75" customHeight="1">
      <c r="A256" s="24"/>
      <c r="B256" s="2"/>
      <c r="C256" s="24"/>
      <c r="D256" s="2"/>
      <c r="E256" s="2"/>
      <c r="F256" s="25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5.75" customHeight="1">
      <c r="A257" s="24"/>
      <c r="B257" s="2"/>
      <c r="C257" s="24"/>
      <c r="D257" s="2"/>
      <c r="E257" s="2"/>
      <c r="F257" s="25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5.75" customHeight="1">
      <c r="A258" s="24"/>
      <c r="B258" s="2"/>
      <c r="C258" s="24"/>
      <c r="D258" s="2"/>
      <c r="E258" s="2"/>
      <c r="F258" s="25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5.75" customHeight="1">
      <c r="A259" s="24"/>
      <c r="B259" s="2"/>
      <c r="C259" s="24"/>
      <c r="D259" s="2"/>
      <c r="E259" s="2"/>
      <c r="F259" s="25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5.75" customHeight="1">
      <c r="A260" s="24"/>
      <c r="B260" s="2"/>
      <c r="C260" s="24"/>
      <c r="D260" s="2"/>
      <c r="E260" s="2"/>
      <c r="F260" s="25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5.75" customHeight="1">
      <c r="A261" s="24"/>
      <c r="B261" s="2"/>
      <c r="C261" s="24"/>
      <c r="D261" s="2"/>
      <c r="E261" s="2"/>
      <c r="F261" s="25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5.75" customHeight="1">
      <c r="A262" s="24"/>
      <c r="B262" s="2"/>
      <c r="C262" s="24"/>
      <c r="D262" s="2"/>
      <c r="E262" s="2"/>
      <c r="F262" s="25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5.75" customHeight="1">
      <c r="A263" s="24"/>
      <c r="B263" s="2"/>
      <c r="C263" s="24"/>
      <c r="D263" s="2"/>
      <c r="E263" s="2"/>
      <c r="F263" s="25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5.75" customHeight="1">
      <c r="A264" s="24"/>
      <c r="B264" s="2"/>
      <c r="C264" s="24"/>
      <c r="D264" s="2"/>
      <c r="E264" s="2"/>
      <c r="F264" s="25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5.75" customHeight="1">
      <c r="A265" s="24"/>
      <c r="B265" s="2"/>
      <c r="C265" s="24"/>
      <c r="D265" s="2"/>
      <c r="E265" s="2"/>
      <c r="F265" s="25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5.75" customHeight="1">
      <c r="A266" s="24"/>
      <c r="B266" s="2"/>
      <c r="C266" s="24"/>
      <c r="D266" s="2"/>
      <c r="E266" s="2"/>
      <c r="F266" s="25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5.75" customHeight="1">
      <c r="A267" s="24"/>
      <c r="B267" s="2"/>
      <c r="C267" s="24"/>
      <c r="D267" s="2"/>
      <c r="E267" s="2"/>
      <c r="F267" s="25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5.75" customHeight="1">
      <c r="A268" s="24"/>
      <c r="B268" s="2"/>
      <c r="C268" s="24"/>
      <c r="D268" s="2"/>
      <c r="E268" s="2"/>
      <c r="F268" s="25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5.75" customHeight="1">
      <c r="A269" s="24"/>
      <c r="B269" s="2"/>
      <c r="C269" s="24"/>
      <c r="D269" s="2"/>
      <c r="E269" s="2"/>
      <c r="F269" s="25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5.75" customHeight="1">
      <c r="A270" s="24"/>
      <c r="B270" s="2"/>
      <c r="C270" s="24"/>
      <c r="D270" s="2"/>
      <c r="E270" s="2"/>
      <c r="F270" s="25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5.75" customHeight="1">
      <c r="A271" s="24"/>
      <c r="B271" s="2"/>
      <c r="C271" s="24"/>
      <c r="D271" s="2"/>
      <c r="E271" s="2"/>
      <c r="F271" s="25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5.75" customHeight="1">
      <c r="A272" s="24"/>
      <c r="B272" s="2"/>
      <c r="C272" s="24"/>
      <c r="D272" s="2"/>
      <c r="E272" s="2"/>
      <c r="F272" s="25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5.75" customHeight="1">
      <c r="A273" s="24"/>
      <c r="B273" s="2"/>
      <c r="C273" s="24"/>
      <c r="D273" s="2"/>
      <c r="E273" s="2"/>
      <c r="F273" s="25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5.75" customHeight="1">
      <c r="A274" s="24"/>
      <c r="B274" s="2"/>
      <c r="C274" s="24"/>
      <c r="D274" s="2"/>
      <c r="E274" s="2"/>
      <c r="F274" s="25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5.75" customHeight="1">
      <c r="A275" s="24"/>
      <c r="B275" s="2"/>
      <c r="C275" s="24"/>
      <c r="D275" s="2"/>
      <c r="E275" s="2"/>
      <c r="F275" s="25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5.75" customHeight="1">
      <c r="A276" s="24"/>
      <c r="B276" s="2"/>
      <c r="C276" s="24"/>
      <c r="D276" s="2"/>
      <c r="E276" s="2"/>
      <c r="F276" s="25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5.75" customHeight="1">
      <c r="A277" s="24"/>
      <c r="B277" s="2"/>
      <c r="C277" s="24"/>
      <c r="D277" s="2"/>
      <c r="E277" s="2"/>
      <c r="F277" s="25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5.75" customHeight="1">
      <c r="A278" s="24"/>
      <c r="B278" s="2"/>
      <c r="C278" s="24"/>
      <c r="D278" s="2"/>
      <c r="E278" s="2"/>
      <c r="F278" s="25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5.75" customHeight="1">
      <c r="A279" s="24"/>
      <c r="B279" s="2"/>
      <c r="C279" s="24"/>
      <c r="D279" s="2"/>
      <c r="E279" s="2"/>
      <c r="F279" s="25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5.75" customHeight="1">
      <c r="A280" s="24"/>
      <c r="B280" s="2"/>
      <c r="C280" s="24"/>
      <c r="D280" s="2"/>
      <c r="E280" s="2"/>
      <c r="F280" s="25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5.75" customHeight="1">
      <c r="A281" s="24"/>
      <c r="B281" s="2"/>
      <c r="C281" s="24"/>
      <c r="D281" s="2"/>
      <c r="E281" s="2"/>
      <c r="F281" s="25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5.75" customHeight="1">
      <c r="A282" s="24"/>
      <c r="B282" s="2"/>
      <c r="C282" s="24"/>
      <c r="D282" s="2"/>
      <c r="E282" s="2"/>
      <c r="F282" s="25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5.75" customHeight="1">
      <c r="A283" s="24"/>
      <c r="B283" s="2"/>
      <c r="C283" s="24"/>
      <c r="D283" s="2"/>
      <c r="E283" s="2"/>
      <c r="F283" s="25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5.75" customHeight="1">
      <c r="A284" s="24"/>
      <c r="B284" s="2"/>
      <c r="C284" s="24"/>
      <c r="D284" s="2"/>
      <c r="E284" s="2"/>
      <c r="F284" s="25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5.75" customHeight="1">
      <c r="A285" s="24"/>
      <c r="B285" s="2"/>
      <c r="C285" s="24"/>
      <c r="D285" s="2"/>
      <c r="E285" s="2"/>
      <c r="F285" s="25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5.75" customHeight="1">
      <c r="A286" s="24"/>
      <c r="B286" s="2"/>
      <c r="C286" s="24"/>
      <c r="D286" s="2"/>
      <c r="E286" s="2"/>
      <c r="F286" s="25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5.75" customHeight="1">
      <c r="A287" s="24"/>
      <c r="B287" s="2"/>
      <c r="C287" s="24"/>
      <c r="D287" s="2"/>
      <c r="E287" s="2"/>
      <c r="F287" s="25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5.75" customHeight="1">
      <c r="A288" s="24"/>
      <c r="B288" s="2"/>
      <c r="C288" s="24"/>
      <c r="D288" s="2"/>
      <c r="E288" s="2"/>
      <c r="F288" s="25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5.75" customHeight="1">
      <c r="A289" s="24"/>
      <c r="B289" s="2"/>
      <c r="C289" s="24"/>
      <c r="D289" s="2"/>
      <c r="E289" s="2"/>
      <c r="F289" s="25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5.75" customHeight="1">
      <c r="A290" s="24"/>
      <c r="B290" s="2"/>
      <c r="C290" s="24"/>
      <c r="D290" s="2"/>
      <c r="E290" s="2"/>
      <c r="F290" s="25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5.75" customHeight="1">
      <c r="A291" s="24"/>
      <c r="B291" s="2"/>
      <c r="C291" s="24"/>
      <c r="D291" s="2"/>
      <c r="E291" s="2"/>
      <c r="F291" s="25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5.75" customHeight="1">
      <c r="A292" s="24"/>
      <c r="B292" s="2"/>
      <c r="C292" s="24"/>
      <c r="D292" s="2"/>
      <c r="E292" s="2"/>
      <c r="F292" s="25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5.75" customHeight="1">
      <c r="A293" s="24"/>
      <c r="B293" s="2"/>
      <c r="C293" s="24"/>
      <c r="D293" s="2"/>
      <c r="E293" s="2"/>
      <c r="F293" s="25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5.75" customHeight="1">
      <c r="A294" s="24"/>
      <c r="B294" s="2"/>
      <c r="C294" s="24"/>
      <c r="D294" s="2"/>
      <c r="E294" s="2"/>
      <c r="F294" s="25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5.75" customHeight="1">
      <c r="A295" s="24"/>
      <c r="B295" s="2"/>
      <c r="C295" s="24"/>
      <c r="D295" s="2"/>
      <c r="E295" s="2"/>
      <c r="F295" s="25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5.75" customHeight="1">
      <c r="A296" s="24"/>
      <c r="B296" s="2"/>
      <c r="C296" s="24"/>
      <c r="D296" s="2"/>
      <c r="E296" s="2"/>
      <c r="F296" s="25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5.75" customHeight="1">
      <c r="A297" s="24"/>
      <c r="B297" s="2"/>
      <c r="C297" s="24"/>
      <c r="D297" s="2"/>
      <c r="E297" s="2"/>
      <c r="F297" s="25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5.75" customHeight="1">
      <c r="A298" s="24"/>
      <c r="B298" s="2"/>
      <c r="C298" s="24"/>
      <c r="D298" s="2"/>
      <c r="E298" s="2"/>
      <c r="F298" s="25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5.75" customHeight="1">
      <c r="A299" s="24"/>
      <c r="B299" s="2"/>
      <c r="C299" s="24"/>
      <c r="D299" s="2"/>
      <c r="E299" s="2"/>
      <c r="F299" s="25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5.75" customHeight="1">
      <c r="A300" s="24"/>
      <c r="B300" s="2"/>
      <c r="C300" s="24"/>
      <c r="D300" s="2"/>
      <c r="E300" s="2"/>
      <c r="F300" s="25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5.75" customHeight="1">
      <c r="A301" s="24"/>
      <c r="B301" s="2"/>
      <c r="C301" s="24"/>
      <c r="D301" s="2"/>
      <c r="E301" s="2"/>
      <c r="F301" s="25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5.75" customHeight="1">
      <c r="A302" s="24"/>
      <c r="B302" s="2"/>
      <c r="C302" s="24"/>
      <c r="D302" s="2"/>
      <c r="E302" s="2"/>
      <c r="F302" s="25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5.75" customHeight="1">
      <c r="A303" s="24"/>
      <c r="B303" s="2"/>
      <c r="C303" s="24"/>
      <c r="D303" s="2"/>
      <c r="E303" s="2"/>
      <c r="F303" s="25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5.75" customHeight="1">
      <c r="A304" s="24"/>
      <c r="B304" s="2"/>
      <c r="C304" s="24"/>
      <c r="D304" s="2"/>
      <c r="E304" s="2"/>
      <c r="F304" s="25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5.75" customHeight="1">
      <c r="A305" s="24"/>
      <c r="B305" s="2"/>
      <c r="C305" s="24"/>
      <c r="D305" s="2"/>
      <c r="E305" s="2"/>
      <c r="F305" s="25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5.75" customHeight="1">
      <c r="A306" s="24"/>
      <c r="B306" s="2"/>
      <c r="C306" s="24"/>
      <c r="D306" s="2"/>
      <c r="E306" s="2"/>
      <c r="F306" s="25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5.75" customHeight="1">
      <c r="A307" s="24"/>
      <c r="B307" s="2"/>
      <c r="C307" s="24"/>
      <c r="D307" s="2"/>
      <c r="E307" s="2"/>
      <c r="F307" s="25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5.75" customHeight="1">
      <c r="A308" s="24"/>
      <c r="B308" s="2"/>
      <c r="C308" s="24"/>
      <c r="D308" s="2"/>
      <c r="E308" s="2"/>
      <c r="F308" s="25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5.75" customHeight="1">
      <c r="A309" s="24"/>
      <c r="B309" s="2"/>
      <c r="C309" s="24"/>
      <c r="D309" s="2"/>
      <c r="E309" s="2"/>
      <c r="F309" s="25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5.75" customHeight="1">
      <c r="A310" s="24"/>
      <c r="B310" s="2"/>
      <c r="C310" s="24"/>
      <c r="D310" s="2"/>
      <c r="E310" s="2"/>
      <c r="F310" s="25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5.75" customHeight="1">
      <c r="A311" s="24"/>
      <c r="B311" s="2"/>
      <c r="C311" s="24"/>
      <c r="D311" s="2"/>
      <c r="E311" s="2"/>
      <c r="F311" s="25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5.75" customHeight="1">
      <c r="A312" s="24"/>
      <c r="B312" s="2"/>
      <c r="C312" s="24"/>
      <c r="D312" s="2"/>
      <c r="E312" s="2"/>
      <c r="F312" s="25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5.75" customHeight="1">
      <c r="A313" s="24"/>
      <c r="B313" s="2"/>
      <c r="C313" s="24"/>
      <c r="D313" s="2"/>
      <c r="E313" s="2"/>
      <c r="F313" s="25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5.75" customHeight="1">
      <c r="A314" s="24"/>
      <c r="B314" s="2"/>
      <c r="C314" s="24"/>
      <c r="D314" s="2"/>
      <c r="E314" s="2"/>
      <c r="F314" s="25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5.75" customHeight="1">
      <c r="A315" s="24"/>
      <c r="B315" s="2"/>
      <c r="C315" s="24"/>
      <c r="D315" s="2"/>
      <c r="E315" s="2"/>
      <c r="F315" s="25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5.75" customHeight="1">
      <c r="A316" s="24"/>
      <c r="B316" s="2"/>
      <c r="C316" s="24"/>
      <c r="D316" s="2"/>
      <c r="E316" s="2"/>
      <c r="F316" s="25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5.75" customHeight="1">
      <c r="A317" s="24"/>
      <c r="B317" s="2"/>
      <c r="C317" s="24"/>
      <c r="D317" s="2"/>
      <c r="E317" s="2"/>
      <c r="F317" s="25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5.75" customHeight="1">
      <c r="A318" s="24"/>
      <c r="B318" s="2"/>
      <c r="C318" s="24"/>
      <c r="D318" s="2"/>
      <c r="E318" s="2"/>
      <c r="F318" s="25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5.75" customHeight="1">
      <c r="A319" s="24"/>
      <c r="B319" s="2"/>
      <c r="C319" s="24"/>
      <c r="D319" s="2"/>
      <c r="E319" s="2"/>
      <c r="F319" s="25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5.75" customHeight="1">
      <c r="A320" s="24"/>
      <c r="B320" s="2"/>
      <c r="C320" s="24"/>
      <c r="D320" s="2"/>
      <c r="E320" s="2"/>
      <c r="F320" s="25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5.75" customHeight="1">
      <c r="A321" s="24"/>
      <c r="B321" s="2"/>
      <c r="C321" s="24"/>
      <c r="D321" s="2"/>
      <c r="E321" s="2"/>
      <c r="F321" s="25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5.75" customHeight="1">
      <c r="A322" s="24"/>
      <c r="B322" s="2"/>
      <c r="C322" s="24"/>
      <c r="D322" s="2"/>
      <c r="E322" s="2"/>
      <c r="F322" s="25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5.75" customHeight="1">
      <c r="A323" s="24"/>
      <c r="B323" s="2"/>
      <c r="C323" s="24"/>
      <c r="D323" s="2"/>
      <c r="E323" s="2"/>
      <c r="F323" s="25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5.75" customHeight="1">
      <c r="A324" s="24"/>
      <c r="B324" s="2"/>
      <c r="C324" s="24"/>
      <c r="D324" s="2"/>
      <c r="E324" s="2"/>
      <c r="F324" s="25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5.75" customHeight="1">
      <c r="A325" s="24"/>
      <c r="B325" s="2"/>
      <c r="C325" s="24"/>
      <c r="D325" s="2"/>
      <c r="E325" s="2"/>
      <c r="F325" s="25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5.75" customHeight="1">
      <c r="A326" s="24"/>
      <c r="B326" s="2"/>
      <c r="C326" s="24"/>
      <c r="D326" s="2"/>
      <c r="E326" s="2"/>
      <c r="F326" s="25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5.75" customHeight="1">
      <c r="A327" s="24"/>
      <c r="B327" s="2"/>
      <c r="C327" s="24"/>
      <c r="D327" s="2"/>
      <c r="E327" s="2"/>
      <c r="F327" s="25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5.75" customHeight="1">
      <c r="A328" s="24"/>
      <c r="B328" s="2"/>
      <c r="C328" s="24"/>
      <c r="D328" s="2"/>
      <c r="E328" s="2"/>
      <c r="F328" s="25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5.75" customHeight="1">
      <c r="A329" s="24"/>
      <c r="B329" s="2"/>
      <c r="C329" s="24"/>
      <c r="D329" s="2"/>
      <c r="E329" s="2"/>
      <c r="F329" s="25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5.75" customHeight="1">
      <c r="A330" s="24"/>
      <c r="B330" s="2"/>
      <c r="C330" s="24"/>
      <c r="D330" s="2"/>
      <c r="E330" s="2"/>
      <c r="F330" s="25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5.75" customHeight="1">
      <c r="A331" s="24"/>
      <c r="B331" s="2"/>
      <c r="C331" s="24"/>
      <c r="D331" s="2"/>
      <c r="E331" s="2"/>
      <c r="F331" s="25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5.75" customHeight="1">
      <c r="A332" s="24"/>
      <c r="B332" s="2"/>
      <c r="C332" s="24"/>
      <c r="D332" s="2"/>
      <c r="E332" s="2"/>
      <c r="F332" s="25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5.75" customHeight="1">
      <c r="A333" s="24"/>
      <c r="B333" s="2"/>
      <c r="C333" s="24"/>
      <c r="D333" s="2"/>
      <c r="E333" s="2"/>
      <c r="F333" s="25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5.75" customHeight="1">
      <c r="A334" s="24"/>
      <c r="B334" s="2"/>
      <c r="C334" s="24"/>
      <c r="D334" s="2"/>
      <c r="E334" s="2"/>
      <c r="F334" s="25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5.75" customHeight="1">
      <c r="A335" s="24"/>
      <c r="B335" s="2"/>
      <c r="C335" s="24"/>
      <c r="D335" s="2"/>
      <c r="E335" s="2"/>
      <c r="F335" s="25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5.75" customHeight="1">
      <c r="A336" s="24"/>
      <c r="B336" s="2"/>
      <c r="C336" s="24"/>
      <c r="D336" s="2"/>
      <c r="E336" s="2"/>
      <c r="F336" s="25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5.75" customHeight="1">
      <c r="A337" s="24"/>
      <c r="B337" s="2"/>
      <c r="C337" s="24"/>
      <c r="D337" s="2"/>
      <c r="E337" s="2"/>
      <c r="F337" s="25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5.75" customHeight="1">
      <c r="A338" s="24"/>
      <c r="B338" s="2"/>
      <c r="C338" s="24"/>
      <c r="D338" s="2"/>
      <c r="E338" s="2"/>
      <c r="F338" s="25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5.75" customHeight="1">
      <c r="A339" s="24"/>
      <c r="B339" s="2"/>
      <c r="C339" s="24"/>
      <c r="D339" s="2"/>
      <c r="E339" s="2"/>
      <c r="F339" s="25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5.75" customHeight="1">
      <c r="A340" s="24"/>
      <c r="B340" s="2"/>
      <c r="C340" s="24"/>
      <c r="D340" s="2"/>
      <c r="E340" s="2"/>
      <c r="F340" s="25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5.75" customHeight="1">
      <c r="A341" s="24"/>
      <c r="B341" s="2"/>
      <c r="C341" s="24"/>
      <c r="D341" s="2"/>
      <c r="E341" s="2"/>
      <c r="F341" s="25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5.75" customHeight="1">
      <c r="A342" s="24"/>
      <c r="B342" s="2"/>
      <c r="C342" s="24"/>
      <c r="D342" s="2"/>
      <c r="E342" s="2"/>
      <c r="F342" s="25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5.75" customHeight="1">
      <c r="A343" s="24"/>
      <c r="B343" s="2"/>
      <c r="C343" s="24"/>
      <c r="D343" s="2"/>
      <c r="E343" s="2"/>
      <c r="F343" s="25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5.75" customHeight="1">
      <c r="A344" s="24"/>
      <c r="B344" s="2"/>
      <c r="C344" s="24"/>
      <c r="D344" s="2"/>
      <c r="E344" s="2"/>
      <c r="F344" s="25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5.75" customHeight="1">
      <c r="A345" s="24"/>
      <c r="B345" s="2"/>
      <c r="C345" s="24"/>
      <c r="D345" s="2"/>
      <c r="E345" s="2"/>
      <c r="F345" s="25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5.75" customHeight="1">
      <c r="A346" s="24"/>
      <c r="B346" s="2"/>
      <c r="C346" s="24"/>
      <c r="D346" s="2"/>
      <c r="E346" s="2"/>
      <c r="F346" s="25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5.75" customHeight="1">
      <c r="A347" s="24"/>
      <c r="B347" s="2"/>
      <c r="C347" s="24"/>
      <c r="D347" s="2"/>
      <c r="E347" s="2"/>
      <c r="F347" s="25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5.75" customHeight="1">
      <c r="A348" s="24"/>
      <c r="B348" s="2"/>
      <c r="C348" s="24"/>
      <c r="D348" s="2"/>
      <c r="E348" s="2"/>
      <c r="F348" s="25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5.75" customHeight="1">
      <c r="A349" s="24"/>
      <c r="B349" s="2"/>
      <c r="C349" s="24"/>
      <c r="D349" s="2"/>
      <c r="E349" s="2"/>
      <c r="F349" s="25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5.75" customHeight="1">
      <c r="A350" s="24"/>
      <c r="B350" s="2"/>
      <c r="C350" s="24"/>
      <c r="D350" s="2"/>
      <c r="E350" s="2"/>
      <c r="F350" s="25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5.75" customHeight="1">
      <c r="A351" s="24"/>
      <c r="B351" s="2"/>
      <c r="C351" s="24"/>
      <c r="D351" s="2"/>
      <c r="E351" s="2"/>
      <c r="F351" s="25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5.75" customHeight="1">
      <c r="A352" s="24"/>
      <c r="B352" s="2"/>
      <c r="C352" s="24"/>
      <c r="D352" s="2"/>
      <c r="E352" s="2"/>
      <c r="F352" s="25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5.75" customHeight="1">
      <c r="A353" s="24"/>
      <c r="B353" s="2"/>
      <c r="C353" s="24"/>
      <c r="D353" s="2"/>
      <c r="E353" s="2"/>
      <c r="F353" s="25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5.75" customHeight="1">
      <c r="A354" s="24"/>
      <c r="B354" s="2"/>
      <c r="C354" s="24"/>
      <c r="D354" s="2"/>
      <c r="E354" s="2"/>
      <c r="F354" s="25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5.75" customHeight="1">
      <c r="A355" s="24"/>
      <c r="B355" s="2"/>
      <c r="C355" s="24"/>
      <c r="D355" s="2"/>
      <c r="E355" s="2"/>
      <c r="F355" s="25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5.75" customHeight="1">
      <c r="A356" s="24"/>
      <c r="B356" s="2"/>
      <c r="C356" s="24"/>
      <c r="D356" s="2"/>
      <c r="E356" s="2"/>
      <c r="F356" s="25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5.75" customHeight="1">
      <c r="A357" s="24"/>
      <c r="B357" s="2"/>
      <c r="C357" s="24"/>
      <c r="D357" s="2"/>
      <c r="E357" s="2"/>
      <c r="F357" s="25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5.75" customHeight="1">
      <c r="A358" s="24"/>
      <c r="B358" s="2"/>
      <c r="C358" s="24"/>
      <c r="D358" s="2"/>
      <c r="E358" s="2"/>
      <c r="F358" s="25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5.75" customHeight="1">
      <c r="A359" s="24"/>
      <c r="B359" s="2"/>
      <c r="C359" s="24"/>
      <c r="D359" s="2"/>
      <c r="E359" s="2"/>
      <c r="F359" s="25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5.75" customHeight="1">
      <c r="A360" s="24"/>
      <c r="B360" s="2"/>
      <c r="C360" s="24"/>
      <c r="D360" s="2"/>
      <c r="E360" s="2"/>
      <c r="F360" s="25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5.75" customHeight="1">
      <c r="A361" s="24"/>
      <c r="B361" s="2"/>
      <c r="C361" s="24"/>
      <c r="D361" s="2"/>
      <c r="E361" s="2"/>
      <c r="F361" s="25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5.75" customHeight="1">
      <c r="A362" s="24"/>
      <c r="B362" s="2"/>
      <c r="C362" s="24"/>
      <c r="D362" s="2"/>
      <c r="E362" s="2"/>
      <c r="F362" s="25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5.75" customHeight="1">
      <c r="A363" s="24"/>
      <c r="B363" s="2"/>
      <c r="C363" s="24"/>
      <c r="D363" s="2"/>
      <c r="E363" s="2"/>
      <c r="F363" s="25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5.75" customHeight="1">
      <c r="A364" s="24"/>
      <c r="B364" s="2"/>
      <c r="C364" s="24"/>
      <c r="D364" s="2"/>
      <c r="E364" s="2"/>
      <c r="F364" s="25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5.75" customHeight="1">
      <c r="A365" s="24"/>
      <c r="B365" s="2"/>
      <c r="C365" s="24"/>
      <c r="D365" s="2"/>
      <c r="E365" s="2"/>
      <c r="F365" s="25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5.75" customHeight="1">
      <c r="A366" s="24"/>
      <c r="B366" s="2"/>
      <c r="C366" s="24"/>
      <c r="D366" s="2"/>
      <c r="E366" s="2"/>
      <c r="F366" s="25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5.75" customHeight="1">
      <c r="A367" s="24"/>
      <c r="B367" s="2"/>
      <c r="C367" s="24"/>
      <c r="D367" s="2"/>
      <c r="E367" s="2"/>
      <c r="F367" s="25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5.75" customHeight="1">
      <c r="A368" s="24"/>
      <c r="B368" s="2"/>
      <c r="C368" s="24"/>
      <c r="D368" s="2"/>
      <c r="E368" s="2"/>
      <c r="F368" s="25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5.75" customHeight="1">
      <c r="A369" s="24"/>
      <c r="B369" s="2"/>
      <c r="C369" s="24"/>
      <c r="D369" s="2"/>
      <c r="E369" s="2"/>
      <c r="F369" s="25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5.75" customHeight="1">
      <c r="A370" s="24"/>
      <c r="B370" s="2"/>
      <c r="C370" s="24"/>
      <c r="D370" s="2"/>
      <c r="E370" s="2"/>
      <c r="F370" s="25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5.75" customHeight="1">
      <c r="A371" s="24"/>
      <c r="B371" s="2"/>
      <c r="C371" s="24"/>
      <c r="D371" s="2"/>
      <c r="E371" s="2"/>
      <c r="F371" s="25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5.75" customHeight="1">
      <c r="A372" s="24"/>
      <c r="B372" s="2"/>
      <c r="C372" s="24"/>
      <c r="D372" s="2"/>
      <c r="E372" s="2"/>
      <c r="F372" s="25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5.75" customHeight="1">
      <c r="A373" s="24"/>
      <c r="B373" s="2"/>
      <c r="C373" s="24"/>
      <c r="D373" s="2"/>
      <c r="E373" s="2"/>
      <c r="F373" s="25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5.75" customHeight="1">
      <c r="A374" s="24"/>
      <c r="B374" s="2"/>
      <c r="C374" s="24"/>
      <c r="D374" s="2"/>
      <c r="E374" s="2"/>
      <c r="F374" s="25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5.75" customHeight="1">
      <c r="A375" s="24"/>
      <c r="B375" s="2"/>
      <c r="C375" s="24"/>
      <c r="D375" s="2"/>
      <c r="E375" s="2"/>
      <c r="F375" s="25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5.75" customHeight="1">
      <c r="A376" s="24"/>
      <c r="B376" s="2"/>
      <c r="C376" s="24"/>
      <c r="D376" s="2"/>
      <c r="E376" s="2"/>
      <c r="F376" s="25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5.75" customHeight="1">
      <c r="A377" s="24"/>
      <c r="B377" s="2"/>
      <c r="C377" s="24"/>
      <c r="D377" s="2"/>
      <c r="E377" s="2"/>
      <c r="F377" s="25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5.75" customHeight="1">
      <c r="A378" s="24"/>
      <c r="B378" s="2"/>
      <c r="C378" s="24"/>
      <c r="D378" s="2"/>
      <c r="E378" s="2"/>
      <c r="F378" s="25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5.75" customHeight="1">
      <c r="A379" s="24"/>
      <c r="B379" s="2"/>
      <c r="C379" s="24"/>
      <c r="D379" s="2"/>
      <c r="E379" s="2"/>
      <c r="F379" s="25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5.75" customHeight="1">
      <c r="A380" s="24"/>
      <c r="B380" s="2"/>
      <c r="C380" s="24"/>
      <c r="D380" s="2"/>
      <c r="E380" s="2"/>
      <c r="F380" s="25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5.75" customHeight="1">
      <c r="A381" s="24"/>
      <c r="B381" s="2"/>
      <c r="C381" s="24"/>
      <c r="D381" s="2"/>
      <c r="E381" s="2"/>
      <c r="F381" s="25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5.75" customHeight="1">
      <c r="A382" s="24"/>
      <c r="B382" s="2"/>
      <c r="C382" s="24"/>
      <c r="D382" s="2"/>
      <c r="E382" s="2"/>
      <c r="F382" s="25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5.75" customHeight="1">
      <c r="A383" s="24"/>
      <c r="B383" s="2"/>
      <c r="C383" s="24"/>
      <c r="D383" s="2"/>
      <c r="E383" s="2"/>
      <c r="F383" s="25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5.75" customHeight="1">
      <c r="A384" s="24"/>
      <c r="B384" s="2"/>
      <c r="C384" s="24"/>
      <c r="D384" s="2"/>
      <c r="E384" s="2"/>
      <c r="F384" s="25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5.75" customHeight="1">
      <c r="A385" s="24"/>
      <c r="B385" s="2"/>
      <c r="C385" s="24"/>
      <c r="D385" s="2"/>
      <c r="E385" s="2"/>
      <c r="F385" s="25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5.75" customHeight="1">
      <c r="A386" s="24"/>
      <c r="B386" s="2"/>
      <c r="C386" s="24"/>
      <c r="D386" s="2"/>
      <c r="E386" s="2"/>
      <c r="F386" s="25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5.75" customHeight="1">
      <c r="A387" s="24"/>
      <c r="B387" s="2"/>
      <c r="C387" s="24"/>
      <c r="D387" s="2"/>
      <c r="E387" s="2"/>
      <c r="F387" s="25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5.75" customHeight="1">
      <c r="A388" s="24"/>
      <c r="B388" s="2"/>
      <c r="C388" s="24"/>
      <c r="D388" s="2"/>
      <c r="E388" s="2"/>
      <c r="F388" s="25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5.75" customHeight="1">
      <c r="A389" s="24"/>
      <c r="B389" s="2"/>
      <c r="C389" s="24"/>
      <c r="D389" s="2"/>
      <c r="E389" s="2"/>
      <c r="F389" s="25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5.75" customHeight="1">
      <c r="A390" s="24"/>
      <c r="B390" s="2"/>
      <c r="C390" s="24"/>
      <c r="D390" s="2"/>
      <c r="E390" s="2"/>
      <c r="F390" s="25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5.75" customHeight="1">
      <c r="A391" s="24"/>
      <c r="B391" s="2"/>
      <c r="C391" s="24"/>
      <c r="D391" s="2"/>
      <c r="E391" s="2"/>
      <c r="F391" s="25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5.75" customHeight="1">
      <c r="A392" s="24"/>
      <c r="B392" s="2"/>
      <c r="C392" s="24"/>
      <c r="D392" s="2"/>
      <c r="E392" s="2"/>
      <c r="F392" s="25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5.75" customHeight="1">
      <c r="A393" s="24"/>
      <c r="B393" s="2"/>
      <c r="C393" s="24"/>
      <c r="D393" s="2"/>
      <c r="E393" s="2"/>
      <c r="F393" s="25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5.75" customHeight="1">
      <c r="A394" s="24"/>
      <c r="B394" s="2"/>
      <c r="C394" s="24"/>
      <c r="D394" s="2"/>
      <c r="E394" s="2"/>
      <c r="F394" s="25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5.75" customHeight="1">
      <c r="A395" s="24"/>
      <c r="B395" s="2"/>
      <c r="C395" s="24"/>
      <c r="D395" s="2"/>
      <c r="E395" s="2"/>
      <c r="F395" s="25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5.75" customHeight="1">
      <c r="A396" s="24"/>
      <c r="B396" s="2"/>
      <c r="C396" s="24"/>
      <c r="D396" s="2"/>
      <c r="E396" s="2"/>
      <c r="F396" s="25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5.75" customHeight="1">
      <c r="A397" s="24"/>
      <c r="B397" s="2"/>
      <c r="C397" s="24"/>
      <c r="D397" s="2"/>
      <c r="E397" s="2"/>
      <c r="F397" s="25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5.75" customHeight="1">
      <c r="A398" s="24"/>
      <c r="B398" s="2"/>
      <c r="C398" s="24"/>
      <c r="D398" s="2"/>
      <c r="E398" s="2"/>
      <c r="F398" s="25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5.75" customHeight="1">
      <c r="A399" s="24"/>
      <c r="B399" s="2"/>
      <c r="C399" s="24"/>
      <c r="D399" s="2"/>
      <c r="E399" s="2"/>
      <c r="F399" s="25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5.75" customHeight="1">
      <c r="A400" s="24"/>
      <c r="B400" s="2"/>
      <c r="C400" s="24"/>
      <c r="D400" s="2"/>
      <c r="E400" s="2"/>
      <c r="F400" s="25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5.75" customHeight="1">
      <c r="A401" s="24"/>
      <c r="B401" s="2"/>
      <c r="C401" s="24"/>
      <c r="D401" s="2"/>
      <c r="E401" s="2"/>
      <c r="F401" s="25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5.75" customHeight="1">
      <c r="A402" s="24"/>
      <c r="B402" s="2"/>
      <c r="C402" s="24"/>
      <c r="D402" s="2"/>
      <c r="E402" s="2"/>
      <c r="F402" s="25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5.75" customHeight="1">
      <c r="A403" s="24"/>
      <c r="B403" s="2"/>
      <c r="C403" s="24"/>
      <c r="D403" s="2"/>
      <c r="E403" s="2"/>
      <c r="F403" s="25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5.75" customHeight="1">
      <c r="A404" s="24"/>
      <c r="B404" s="2"/>
      <c r="C404" s="24"/>
      <c r="D404" s="2"/>
      <c r="E404" s="2"/>
      <c r="F404" s="25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5.75" customHeight="1">
      <c r="A405" s="24"/>
      <c r="B405" s="2"/>
      <c r="C405" s="24"/>
      <c r="D405" s="2"/>
      <c r="E405" s="2"/>
      <c r="F405" s="25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5.75" customHeight="1">
      <c r="A406" s="24"/>
      <c r="B406" s="2"/>
      <c r="C406" s="24"/>
      <c r="D406" s="2"/>
      <c r="E406" s="2"/>
      <c r="F406" s="25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5.75" customHeight="1">
      <c r="A407" s="24"/>
      <c r="B407" s="2"/>
      <c r="C407" s="24"/>
      <c r="D407" s="2"/>
      <c r="E407" s="2"/>
      <c r="F407" s="25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5.75" customHeight="1">
      <c r="A408" s="24"/>
      <c r="B408" s="2"/>
      <c r="C408" s="24"/>
      <c r="D408" s="2"/>
      <c r="E408" s="2"/>
      <c r="F408" s="25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5.75" customHeight="1">
      <c r="A409" s="24"/>
      <c r="B409" s="2"/>
      <c r="C409" s="24"/>
      <c r="D409" s="2"/>
      <c r="E409" s="2"/>
      <c r="F409" s="25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5.75" customHeight="1">
      <c r="A410" s="24"/>
      <c r="B410" s="2"/>
      <c r="C410" s="24"/>
      <c r="D410" s="2"/>
      <c r="E410" s="2"/>
      <c r="F410" s="25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5.75" customHeight="1">
      <c r="A411" s="24"/>
      <c r="B411" s="2"/>
      <c r="C411" s="24"/>
      <c r="D411" s="2"/>
      <c r="E411" s="2"/>
      <c r="F411" s="25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5.75" customHeight="1">
      <c r="A412" s="24"/>
      <c r="B412" s="2"/>
      <c r="C412" s="24"/>
      <c r="D412" s="2"/>
      <c r="E412" s="2"/>
      <c r="F412" s="25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5.75" customHeight="1">
      <c r="A413" s="24"/>
      <c r="B413" s="2"/>
      <c r="C413" s="24"/>
      <c r="D413" s="2"/>
      <c r="E413" s="2"/>
      <c r="F413" s="25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5.75" customHeight="1">
      <c r="A414" s="24"/>
      <c r="B414" s="2"/>
      <c r="C414" s="24"/>
      <c r="D414" s="2"/>
      <c r="E414" s="2"/>
      <c r="F414" s="25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5.75" customHeight="1">
      <c r="A415" s="24"/>
      <c r="B415" s="2"/>
      <c r="C415" s="24"/>
      <c r="D415" s="2"/>
      <c r="E415" s="2"/>
      <c r="F415" s="25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5.75" customHeight="1">
      <c r="A416" s="24"/>
      <c r="B416" s="2"/>
      <c r="C416" s="24"/>
      <c r="D416" s="2"/>
      <c r="E416" s="2"/>
      <c r="F416" s="25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5.75" customHeight="1">
      <c r="A417" s="24"/>
      <c r="B417" s="2"/>
      <c r="C417" s="24"/>
      <c r="D417" s="2"/>
      <c r="E417" s="2"/>
      <c r="F417" s="25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5.75" customHeight="1">
      <c r="A418" s="24"/>
      <c r="B418" s="2"/>
      <c r="C418" s="24"/>
      <c r="D418" s="2"/>
      <c r="E418" s="2"/>
      <c r="F418" s="25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5.75" customHeight="1">
      <c r="A419" s="24"/>
      <c r="B419" s="2"/>
      <c r="C419" s="24"/>
      <c r="D419" s="2"/>
      <c r="E419" s="2"/>
      <c r="F419" s="25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5.75" customHeight="1">
      <c r="A420" s="24"/>
      <c r="B420" s="2"/>
      <c r="C420" s="24"/>
      <c r="D420" s="2"/>
      <c r="E420" s="2"/>
      <c r="F420" s="25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5.75" customHeight="1">
      <c r="A421" s="24"/>
      <c r="B421" s="2"/>
      <c r="C421" s="24"/>
      <c r="D421" s="2"/>
      <c r="E421" s="2"/>
      <c r="F421" s="25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5.75" customHeight="1">
      <c r="A422" s="24"/>
      <c r="B422" s="2"/>
      <c r="C422" s="24"/>
      <c r="D422" s="2"/>
      <c r="E422" s="2"/>
      <c r="F422" s="25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5.75" customHeight="1">
      <c r="A423" s="24"/>
      <c r="B423" s="2"/>
      <c r="C423" s="24"/>
      <c r="D423" s="2"/>
      <c r="E423" s="2"/>
      <c r="F423" s="25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5.75" customHeight="1">
      <c r="A424" s="24"/>
      <c r="B424" s="2"/>
      <c r="C424" s="24"/>
      <c r="D424" s="2"/>
      <c r="E424" s="2"/>
      <c r="F424" s="25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5.75" customHeight="1">
      <c r="A425" s="24"/>
      <c r="B425" s="2"/>
      <c r="C425" s="24"/>
      <c r="D425" s="2"/>
      <c r="E425" s="2"/>
      <c r="F425" s="25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5.75" customHeight="1">
      <c r="A426" s="24"/>
      <c r="B426" s="2"/>
      <c r="C426" s="24"/>
      <c r="D426" s="2"/>
      <c r="E426" s="2"/>
      <c r="F426" s="25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5.75" customHeight="1">
      <c r="A427" s="24"/>
      <c r="B427" s="2"/>
      <c r="C427" s="24"/>
      <c r="D427" s="2"/>
      <c r="E427" s="2"/>
      <c r="F427" s="25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5.75" customHeight="1">
      <c r="A428" s="24"/>
      <c r="B428" s="2"/>
      <c r="C428" s="24"/>
      <c r="D428" s="2"/>
      <c r="E428" s="2"/>
      <c r="F428" s="25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5.75" customHeight="1">
      <c r="A429" s="24"/>
      <c r="B429" s="2"/>
      <c r="C429" s="24"/>
      <c r="D429" s="2"/>
      <c r="E429" s="2"/>
      <c r="F429" s="25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5.75" customHeight="1">
      <c r="A430" s="24"/>
      <c r="B430" s="2"/>
      <c r="C430" s="24"/>
      <c r="D430" s="2"/>
      <c r="E430" s="2"/>
      <c r="F430" s="25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5.75" customHeight="1">
      <c r="A431" s="24"/>
      <c r="B431" s="2"/>
      <c r="C431" s="24"/>
      <c r="D431" s="2"/>
      <c r="E431" s="2"/>
      <c r="F431" s="25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5.75" customHeight="1">
      <c r="A432" s="24"/>
      <c r="B432" s="2"/>
      <c r="C432" s="24"/>
      <c r="D432" s="2"/>
      <c r="E432" s="2"/>
      <c r="F432" s="25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5.75" customHeight="1">
      <c r="A433" s="24"/>
      <c r="B433" s="2"/>
      <c r="C433" s="24"/>
      <c r="D433" s="2"/>
      <c r="E433" s="2"/>
      <c r="F433" s="25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5.75" customHeight="1">
      <c r="A434" s="24"/>
      <c r="B434" s="2"/>
      <c r="C434" s="24"/>
      <c r="D434" s="2"/>
      <c r="E434" s="2"/>
      <c r="F434" s="25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5.75" customHeight="1">
      <c r="A435" s="24"/>
      <c r="B435" s="2"/>
      <c r="C435" s="24"/>
      <c r="D435" s="2"/>
      <c r="E435" s="2"/>
      <c r="F435" s="25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5.75" customHeight="1">
      <c r="A436" s="24"/>
      <c r="B436" s="2"/>
      <c r="C436" s="24"/>
      <c r="D436" s="2"/>
      <c r="E436" s="2"/>
      <c r="F436" s="25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5.75" customHeight="1">
      <c r="A437" s="24"/>
      <c r="B437" s="2"/>
      <c r="C437" s="24"/>
      <c r="D437" s="2"/>
      <c r="E437" s="2"/>
      <c r="F437" s="25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5.75" customHeight="1">
      <c r="A438" s="24"/>
      <c r="B438" s="2"/>
      <c r="C438" s="24"/>
      <c r="D438" s="2"/>
      <c r="E438" s="2"/>
      <c r="F438" s="25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5.75" customHeight="1">
      <c r="A439" s="24"/>
      <c r="B439" s="2"/>
      <c r="C439" s="24"/>
      <c r="D439" s="2"/>
      <c r="E439" s="2"/>
      <c r="F439" s="25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5.75" customHeight="1">
      <c r="A440" s="24"/>
      <c r="B440" s="2"/>
      <c r="C440" s="24"/>
      <c r="D440" s="2"/>
      <c r="E440" s="2"/>
      <c r="F440" s="25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5.75" customHeight="1">
      <c r="A441" s="24"/>
      <c r="B441" s="2"/>
      <c r="C441" s="24"/>
      <c r="D441" s="2"/>
      <c r="E441" s="2"/>
      <c r="F441" s="25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5.75" customHeight="1">
      <c r="A442" s="24"/>
      <c r="B442" s="2"/>
      <c r="C442" s="24"/>
      <c r="D442" s="2"/>
      <c r="E442" s="2"/>
      <c r="F442" s="25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5.75" customHeight="1">
      <c r="A443" s="24"/>
      <c r="B443" s="2"/>
      <c r="C443" s="24"/>
      <c r="D443" s="2"/>
      <c r="E443" s="2"/>
      <c r="F443" s="25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5.75" customHeight="1">
      <c r="A444" s="24"/>
      <c r="B444" s="2"/>
      <c r="C444" s="24"/>
      <c r="D444" s="2"/>
      <c r="E444" s="2"/>
      <c r="F444" s="25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5.75" customHeight="1">
      <c r="A445" s="24"/>
      <c r="B445" s="2"/>
      <c r="C445" s="24"/>
      <c r="D445" s="2"/>
      <c r="E445" s="2"/>
      <c r="F445" s="25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5.75" customHeight="1">
      <c r="A446" s="24"/>
      <c r="B446" s="2"/>
      <c r="C446" s="24"/>
      <c r="D446" s="2"/>
      <c r="E446" s="2"/>
      <c r="F446" s="25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5.75" customHeight="1">
      <c r="A447" s="24"/>
      <c r="B447" s="2"/>
      <c r="C447" s="24"/>
      <c r="D447" s="2"/>
      <c r="E447" s="2"/>
      <c r="F447" s="25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5.75" customHeight="1">
      <c r="A448" s="24"/>
      <c r="B448" s="2"/>
      <c r="C448" s="24"/>
      <c r="D448" s="2"/>
      <c r="E448" s="2"/>
      <c r="F448" s="25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5.75" customHeight="1">
      <c r="A449" s="24"/>
      <c r="B449" s="2"/>
      <c r="C449" s="24"/>
      <c r="D449" s="2"/>
      <c r="E449" s="2"/>
      <c r="F449" s="25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5.75" customHeight="1">
      <c r="A450" s="24"/>
      <c r="B450" s="2"/>
      <c r="C450" s="24"/>
      <c r="D450" s="2"/>
      <c r="E450" s="2"/>
      <c r="F450" s="25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5.75" customHeight="1">
      <c r="A451" s="24"/>
      <c r="B451" s="2"/>
      <c r="C451" s="24"/>
      <c r="D451" s="2"/>
      <c r="E451" s="2"/>
      <c r="F451" s="25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5.75" customHeight="1">
      <c r="A452" s="24"/>
      <c r="B452" s="2"/>
      <c r="C452" s="24"/>
      <c r="D452" s="2"/>
      <c r="E452" s="2"/>
      <c r="F452" s="25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5.75" customHeight="1">
      <c r="A453" s="24"/>
      <c r="B453" s="2"/>
      <c r="C453" s="24"/>
      <c r="D453" s="2"/>
      <c r="E453" s="2"/>
      <c r="F453" s="25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5.75" customHeight="1">
      <c r="A454" s="24"/>
      <c r="B454" s="2"/>
      <c r="C454" s="24"/>
      <c r="D454" s="2"/>
      <c r="E454" s="2"/>
      <c r="F454" s="25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5.75" customHeight="1">
      <c r="A455" s="24"/>
      <c r="B455" s="2"/>
      <c r="C455" s="24"/>
      <c r="D455" s="2"/>
      <c r="E455" s="2"/>
      <c r="F455" s="25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5.75" customHeight="1">
      <c r="A456" s="24"/>
      <c r="B456" s="2"/>
      <c r="C456" s="24"/>
      <c r="D456" s="2"/>
      <c r="E456" s="2"/>
      <c r="F456" s="25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5.75" customHeight="1">
      <c r="A457" s="24"/>
      <c r="B457" s="2"/>
      <c r="C457" s="24"/>
      <c r="D457" s="2"/>
      <c r="E457" s="2"/>
      <c r="F457" s="25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5.75" customHeight="1">
      <c r="A458" s="24"/>
      <c r="B458" s="2"/>
      <c r="C458" s="24"/>
      <c r="D458" s="2"/>
      <c r="E458" s="2"/>
      <c r="F458" s="25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5.75" customHeight="1">
      <c r="A459" s="24"/>
      <c r="B459" s="2"/>
      <c r="C459" s="24"/>
      <c r="D459" s="2"/>
      <c r="E459" s="2"/>
      <c r="F459" s="25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5.75" customHeight="1">
      <c r="A460" s="24"/>
      <c r="B460" s="2"/>
      <c r="C460" s="24"/>
      <c r="D460" s="2"/>
      <c r="E460" s="2"/>
      <c r="F460" s="25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5.75" customHeight="1">
      <c r="A461" s="24"/>
      <c r="B461" s="2"/>
      <c r="C461" s="24"/>
      <c r="D461" s="2"/>
      <c r="E461" s="2"/>
      <c r="F461" s="25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5.75" customHeight="1">
      <c r="A462" s="24"/>
      <c r="B462" s="2"/>
      <c r="C462" s="24"/>
      <c r="D462" s="2"/>
      <c r="E462" s="2"/>
      <c r="F462" s="25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5.75" customHeight="1">
      <c r="A463" s="24"/>
      <c r="B463" s="2"/>
      <c r="C463" s="24"/>
      <c r="D463" s="2"/>
      <c r="E463" s="2"/>
      <c r="F463" s="25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5.75" customHeight="1">
      <c r="A464" s="24"/>
      <c r="B464" s="2"/>
      <c r="C464" s="24"/>
      <c r="D464" s="2"/>
      <c r="E464" s="2"/>
      <c r="F464" s="25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5.75" customHeight="1">
      <c r="A465" s="24"/>
      <c r="B465" s="2"/>
      <c r="C465" s="24"/>
      <c r="D465" s="2"/>
      <c r="E465" s="2"/>
      <c r="F465" s="25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5.75" customHeight="1">
      <c r="A466" s="24"/>
      <c r="B466" s="2"/>
      <c r="C466" s="24"/>
      <c r="D466" s="2"/>
      <c r="E466" s="2"/>
      <c r="F466" s="25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5.75" customHeight="1">
      <c r="A467" s="24"/>
      <c r="B467" s="2"/>
      <c r="C467" s="24"/>
      <c r="D467" s="2"/>
      <c r="E467" s="2"/>
      <c r="F467" s="25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5.75" customHeight="1">
      <c r="A468" s="24"/>
      <c r="B468" s="2"/>
      <c r="C468" s="24"/>
      <c r="D468" s="2"/>
      <c r="E468" s="2"/>
      <c r="F468" s="25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5.75" customHeight="1">
      <c r="A469" s="24"/>
      <c r="B469" s="2"/>
      <c r="C469" s="24"/>
      <c r="D469" s="2"/>
      <c r="E469" s="2"/>
      <c r="F469" s="25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5.75" customHeight="1">
      <c r="A470" s="24"/>
      <c r="B470" s="2"/>
      <c r="C470" s="24"/>
      <c r="D470" s="2"/>
      <c r="E470" s="2"/>
      <c r="F470" s="25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5.75" customHeight="1">
      <c r="A471" s="24"/>
      <c r="B471" s="2"/>
      <c r="C471" s="24"/>
      <c r="D471" s="2"/>
      <c r="E471" s="2"/>
      <c r="F471" s="25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5.75" customHeight="1">
      <c r="A472" s="24"/>
      <c r="B472" s="2"/>
      <c r="C472" s="24"/>
      <c r="D472" s="2"/>
      <c r="E472" s="2"/>
      <c r="F472" s="25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5.75" customHeight="1">
      <c r="A473" s="24"/>
      <c r="B473" s="2"/>
      <c r="C473" s="24"/>
      <c r="D473" s="2"/>
      <c r="E473" s="2"/>
      <c r="F473" s="25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5.75" customHeight="1">
      <c r="A474" s="24"/>
      <c r="B474" s="2"/>
      <c r="C474" s="24"/>
      <c r="D474" s="2"/>
      <c r="E474" s="2"/>
      <c r="F474" s="25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5.75" customHeight="1">
      <c r="A475" s="24"/>
      <c r="B475" s="2"/>
      <c r="C475" s="24"/>
      <c r="D475" s="2"/>
      <c r="E475" s="2"/>
      <c r="F475" s="25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5.75" customHeight="1">
      <c r="A476" s="24"/>
      <c r="B476" s="2"/>
      <c r="C476" s="24"/>
      <c r="D476" s="2"/>
      <c r="E476" s="2"/>
      <c r="F476" s="25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5.75" customHeight="1">
      <c r="A477" s="24"/>
      <c r="B477" s="2"/>
      <c r="C477" s="24"/>
      <c r="D477" s="2"/>
      <c r="E477" s="2"/>
      <c r="F477" s="25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5.75" customHeight="1">
      <c r="A478" s="24"/>
      <c r="B478" s="2"/>
      <c r="C478" s="24"/>
      <c r="D478" s="2"/>
      <c r="E478" s="2"/>
      <c r="F478" s="25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5.75" customHeight="1">
      <c r="A479" s="24"/>
      <c r="B479" s="2"/>
      <c r="C479" s="24"/>
      <c r="D479" s="2"/>
      <c r="E479" s="2"/>
      <c r="F479" s="25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5.75" customHeight="1">
      <c r="A480" s="24"/>
      <c r="B480" s="2"/>
      <c r="C480" s="24"/>
      <c r="D480" s="2"/>
      <c r="E480" s="2"/>
      <c r="F480" s="25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5.75" customHeight="1">
      <c r="A481" s="24"/>
      <c r="B481" s="2"/>
      <c r="C481" s="24"/>
      <c r="D481" s="2"/>
      <c r="E481" s="2"/>
      <c r="F481" s="25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5.75" customHeight="1">
      <c r="A482" s="24"/>
      <c r="B482" s="2"/>
      <c r="C482" s="24"/>
      <c r="D482" s="2"/>
      <c r="E482" s="2"/>
      <c r="F482" s="25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5.75" customHeight="1">
      <c r="A483" s="24"/>
      <c r="B483" s="2"/>
      <c r="C483" s="24"/>
      <c r="D483" s="2"/>
      <c r="E483" s="2"/>
      <c r="F483" s="25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5.75" customHeight="1">
      <c r="A484" s="24"/>
      <c r="B484" s="2"/>
      <c r="C484" s="24"/>
      <c r="D484" s="2"/>
      <c r="E484" s="2"/>
      <c r="F484" s="25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5.75" customHeight="1">
      <c r="A485" s="24"/>
      <c r="B485" s="2"/>
      <c r="C485" s="24"/>
      <c r="D485" s="2"/>
      <c r="E485" s="2"/>
      <c r="F485" s="25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5.75" customHeight="1">
      <c r="A486" s="24"/>
      <c r="B486" s="2"/>
      <c r="C486" s="24"/>
      <c r="D486" s="2"/>
      <c r="E486" s="2"/>
      <c r="F486" s="25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5.75" customHeight="1">
      <c r="A487" s="24"/>
      <c r="B487" s="2"/>
      <c r="C487" s="24"/>
      <c r="D487" s="2"/>
      <c r="E487" s="2"/>
      <c r="F487" s="25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5.75" customHeight="1">
      <c r="A488" s="24"/>
      <c r="B488" s="2"/>
      <c r="C488" s="24"/>
      <c r="D488" s="2"/>
      <c r="E488" s="2"/>
      <c r="F488" s="25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5.75" customHeight="1">
      <c r="A489" s="24"/>
      <c r="B489" s="2"/>
      <c r="C489" s="24"/>
      <c r="D489" s="2"/>
      <c r="E489" s="2"/>
      <c r="F489" s="25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5.75" customHeight="1">
      <c r="A490" s="24"/>
      <c r="B490" s="2"/>
      <c r="C490" s="24"/>
      <c r="D490" s="2"/>
      <c r="E490" s="2"/>
      <c r="F490" s="25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5.75" customHeight="1">
      <c r="A491" s="24"/>
      <c r="B491" s="2"/>
      <c r="C491" s="24"/>
      <c r="D491" s="2"/>
      <c r="E491" s="2"/>
      <c r="F491" s="25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5.75" customHeight="1">
      <c r="A492" s="24"/>
      <c r="B492" s="2"/>
      <c r="C492" s="24"/>
      <c r="D492" s="2"/>
      <c r="E492" s="2"/>
      <c r="F492" s="25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5.75" customHeight="1">
      <c r="A493" s="24"/>
      <c r="B493" s="2"/>
      <c r="C493" s="24"/>
      <c r="D493" s="2"/>
      <c r="E493" s="2"/>
      <c r="F493" s="25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5.75" customHeight="1">
      <c r="A494" s="24"/>
      <c r="B494" s="2"/>
      <c r="C494" s="24"/>
      <c r="D494" s="2"/>
      <c r="E494" s="2"/>
      <c r="F494" s="25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5.75" customHeight="1">
      <c r="A495" s="24"/>
      <c r="B495" s="2"/>
      <c r="C495" s="24"/>
      <c r="D495" s="2"/>
      <c r="E495" s="2"/>
      <c r="F495" s="25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5.75" customHeight="1">
      <c r="A496" s="24"/>
      <c r="B496" s="2"/>
      <c r="C496" s="24"/>
      <c r="D496" s="2"/>
      <c r="E496" s="2"/>
      <c r="F496" s="25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5.75" customHeight="1">
      <c r="A497" s="24"/>
      <c r="B497" s="2"/>
      <c r="C497" s="24"/>
      <c r="D497" s="2"/>
      <c r="E497" s="2"/>
      <c r="F497" s="25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5.75" customHeight="1">
      <c r="A498" s="24"/>
      <c r="B498" s="2"/>
      <c r="C498" s="24"/>
      <c r="D498" s="2"/>
      <c r="E498" s="2"/>
      <c r="F498" s="25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5.75" customHeight="1">
      <c r="A499" s="24"/>
      <c r="B499" s="2"/>
      <c r="C499" s="24"/>
      <c r="D499" s="2"/>
      <c r="E499" s="2"/>
      <c r="F499" s="25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5.75" customHeight="1">
      <c r="A500" s="24"/>
      <c r="B500" s="2"/>
      <c r="C500" s="24"/>
      <c r="D500" s="2"/>
      <c r="E500" s="2"/>
      <c r="F500" s="25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5.75" customHeight="1">
      <c r="A501" s="24"/>
      <c r="B501" s="2"/>
      <c r="C501" s="24"/>
      <c r="D501" s="2"/>
      <c r="E501" s="2"/>
      <c r="F501" s="25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5.75" customHeight="1">
      <c r="A502" s="24"/>
      <c r="B502" s="2"/>
      <c r="C502" s="24"/>
      <c r="D502" s="2"/>
      <c r="E502" s="2"/>
      <c r="F502" s="25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5.75" customHeight="1">
      <c r="A503" s="24"/>
      <c r="B503" s="2"/>
      <c r="C503" s="24"/>
      <c r="D503" s="2"/>
      <c r="E503" s="2"/>
      <c r="F503" s="25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5.75" customHeight="1">
      <c r="A504" s="24"/>
      <c r="B504" s="2"/>
      <c r="C504" s="24"/>
      <c r="D504" s="2"/>
      <c r="E504" s="2"/>
      <c r="F504" s="25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5.75" customHeight="1">
      <c r="A505" s="24"/>
      <c r="B505" s="2"/>
      <c r="C505" s="24"/>
      <c r="D505" s="2"/>
      <c r="E505" s="2"/>
      <c r="F505" s="25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5.75" customHeight="1">
      <c r="A506" s="24"/>
      <c r="B506" s="2"/>
      <c r="C506" s="24"/>
      <c r="D506" s="2"/>
      <c r="E506" s="2"/>
      <c r="F506" s="25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5.75" customHeight="1">
      <c r="A507" s="24"/>
      <c r="B507" s="2"/>
      <c r="C507" s="24"/>
      <c r="D507" s="2"/>
      <c r="E507" s="2"/>
      <c r="F507" s="25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5.75" customHeight="1">
      <c r="A508" s="24"/>
      <c r="B508" s="2"/>
      <c r="C508" s="24"/>
      <c r="D508" s="2"/>
      <c r="E508" s="2"/>
      <c r="F508" s="25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5.75" customHeight="1">
      <c r="A509" s="24"/>
      <c r="B509" s="2"/>
      <c r="C509" s="24"/>
      <c r="D509" s="2"/>
      <c r="E509" s="2"/>
      <c r="F509" s="25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5.75" customHeight="1">
      <c r="A510" s="24"/>
      <c r="B510" s="2"/>
      <c r="C510" s="24"/>
      <c r="D510" s="2"/>
      <c r="E510" s="2"/>
      <c r="F510" s="25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5.75" customHeight="1">
      <c r="A511" s="24"/>
      <c r="B511" s="2"/>
      <c r="C511" s="24"/>
      <c r="D511" s="2"/>
      <c r="E511" s="2"/>
      <c r="F511" s="25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5.75" customHeight="1">
      <c r="A512" s="24"/>
      <c r="B512" s="2"/>
      <c r="C512" s="24"/>
      <c r="D512" s="2"/>
      <c r="E512" s="2"/>
      <c r="F512" s="25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5.75" customHeight="1">
      <c r="A513" s="24"/>
      <c r="B513" s="2"/>
      <c r="C513" s="24"/>
      <c r="D513" s="2"/>
      <c r="E513" s="2"/>
      <c r="F513" s="25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5.75" customHeight="1">
      <c r="A514" s="24"/>
      <c r="B514" s="2"/>
      <c r="C514" s="24"/>
      <c r="D514" s="2"/>
      <c r="E514" s="2"/>
      <c r="F514" s="25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5.75" customHeight="1">
      <c r="A515" s="24"/>
      <c r="B515" s="2"/>
      <c r="C515" s="24"/>
      <c r="D515" s="2"/>
      <c r="E515" s="2"/>
      <c r="F515" s="25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5.75" customHeight="1">
      <c r="A516" s="24"/>
      <c r="B516" s="2"/>
      <c r="C516" s="24"/>
      <c r="D516" s="2"/>
      <c r="E516" s="2"/>
      <c r="F516" s="25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5.75" customHeight="1">
      <c r="A517" s="24"/>
      <c r="B517" s="2"/>
      <c r="C517" s="24"/>
      <c r="D517" s="2"/>
      <c r="E517" s="2"/>
      <c r="F517" s="25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5.75" customHeight="1">
      <c r="A518" s="24"/>
      <c r="B518" s="2"/>
      <c r="C518" s="24"/>
      <c r="D518" s="2"/>
      <c r="E518" s="2"/>
      <c r="F518" s="25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5.75" customHeight="1">
      <c r="A519" s="24"/>
      <c r="B519" s="2"/>
      <c r="C519" s="24"/>
      <c r="D519" s="2"/>
      <c r="E519" s="2"/>
      <c r="F519" s="25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5.75" customHeight="1">
      <c r="A520" s="24"/>
      <c r="B520" s="2"/>
      <c r="C520" s="24"/>
      <c r="D520" s="2"/>
      <c r="E520" s="2"/>
      <c r="F520" s="25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5.75" customHeight="1">
      <c r="A521" s="24"/>
      <c r="B521" s="2"/>
      <c r="C521" s="24"/>
      <c r="D521" s="2"/>
      <c r="E521" s="2"/>
      <c r="F521" s="25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5.75" customHeight="1">
      <c r="A522" s="24"/>
      <c r="B522" s="2"/>
      <c r="C522" s="24"/>
      <c r="D522" s="2"/>
      <c r="E522" s="2"/>
      <c r="F522" s="25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5.75" customHeight="1">
      <c r="A523" s="24"/>
      <c r="B523" s="2"/>
      <c r="C523" s="24"/>
      <c r="D523" s="2"/>
      <c r="E523" s="2"/>
      <c r="F523" s="25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5.75" customHeight="1">
      <c r="A524" s="24"/>
      <c r="B524" s="2"/>
      <c r="C524" s="24"/>
      <c r="D524" s="2"/>
      <c r="E524" s="2"/>
      <c r="F524" s="25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5.75" customHeight="1">
      <c r="A525" s="24"/>
      <c r="B525" s="2"/>
      <c r="C525" s="24"/>
      <c r="D525" s="2"/>
      <c r="E525" s="2"/>
      <c r="F525" s="25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5.75" customHeight="1">
      <c r="A526" s="24"/>
      <c r="B526" s="2"/>
      <c r="C526" s="24"/>
      <c r="D526" s="2"/>
      <c r="E526" s="2"/>
      <c r="F526" s="25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5.75" customHeight="1">
      <c r="A527" s="24"/>
      <c r="B527" s="2"/>
      <c r="C527" s="24"/>
      <c r="D527" s="2"/>
      <c r="E527" s="2"/>
      <c r="F527" s="25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5.75" customHeight="1">
      <c r="A528" s="24"/>
      <c r="B528" s="2"/>
      <c r="C528" s="24"/>
      <c r="D528" s="2"/>
      <c r="E528" s="2"/>
      <c r="F528" s="25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5.75" customHeight="1">
      <c r="A529" s="24"/>
      <c r="B529" s="2"/>
      <c r="C529" s="24"/>
      <c r="D529" s="2"/>
      <c r="E529" s="2"/>
      <c r="F529" s="25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5.75" customHeight="1">
      <c r="A530" s="24"/>
      <c r="B530" s="2"/>
      <c r="C530" s="24"/>
      <c r="D530" s="2"/>
      <c r="E530" s="2"/>
      <c r="F530" s="25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5.75" customHeight="1">
      <c r="A531" s="24"/>
      <c r="B531" s="2"/>
      <c r="C531" s="24"/>
      <c r="D531" s="2"/>
      <c r="E531" s="2"/>
      <c r="F531" s="25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5.75" customHeight="1">
      <c r="A532" s="24"/>
      <c r="B532" s="2"/>
      <c r="C532" s="24"/>
      <c r="D532" s="2"/>
      <c r="E532" s="2"/>
      <c r="F532" s="25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5.75" customHeight="1">
      <c r="A533" s="24"/>
      <c r="B533" s="2"/>
      <c r="C533" s="24"/>
      <c r="D533" s="2"/>
      <c r="E533" s="2"/>
      <c r="F533" s="25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5.75" customHeight="1">
      <c r="A534" s="24"/>
      <c r="B534" s="2"/>
      <c r="C534" s="24"/>
      <c r="D534" s="2"/>
      <c r="E534" s="2"/>
      <c r="F534" s="25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5.75" customHeight="1">
      <c r="A535" s="24"/>
      <c r="B535" s="2"/>
      <c r="C535" s="24"/>
      <c r="D535" s="2"/>
      <c r="E535" s="2"/>
      <c r="F535" s="25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5.75" customHeight="1">
      <c r="A536" s="24"/>
      <c r="B536" s="2"/>
      <c r="C536" s="24"/>
      <c r="D536" s="2"/>
      <c r="E536" s="2"/>
      <c r="F536" s="25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5.75" customHeight="1">
      <c r="A537" s="24"/>
      <c r="B537" s="2"/>
      <c r="C537" s="24"/>
      <c r="D537" s="2"/>
      <c r="E537" s="2"/>
      <c r="F537" s="25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5.75" customHeight="1">
      <c r="A538" s="24"/>
      <c r="B538" s="2"/>
      <c r="C538" s="24"/>
      <c r="D538" s="2"/>
      <c r="E538" s="2"/>
      <c r="F538" s="25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5.75" customHeight="1">
      <c r="A539" s="24"/>
      <c r="B539" s="2"/>
      <c r="C539" s="24"/>
      <c r="D539" s="2"/>
      <c r="E539" s="2"/>
      <c r="F539" s="25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5.75" customHeight="1">
      <c r="A540" s="24"/>
      <c r="B540" s="2"/>
      <c r="C540" s="24"/>
      <c r="D540" s="2"/>
      <c r="E540" s="2"/>
      <c r="F540" s="25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5.75" customHeight="1">
      <c r="A541" s="24"/>
      <c r="B541" s="2"/>
      <c r="C541" s="24"/>
      <c r="D541" s="2"/>
      <c r="E541" s="2"/>
      <c r="F541" s="25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5.75" customHeight="1">
      <c r="A542" s="24"/>
      <c r="B542" s="2"/>
      <c r="C542" s="24"/>
      <c r="D542" s="2"/>
      <c r="E542" s="2"/>
      <c r="F542" s="25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5.75" customHeight="1">
      <c r="A543" s="24"/>
      <c r="B543" s="2"/>
      <c r="C543" s="24"/>
      <c r="D543" s="2"/>
      <c r="E543" s="2"/>
      <c r="F543" s="25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5.75" customHeight="1">
      <c r="A544" s="24"/>
      <c r="B544" s="2"/>
      <c r="C544" s="24"/>
      <c r="D544" s="2"/>
      <c r="E544" s="2"/>
      <c r="F544" s="25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5.75" customHeight="1">
      <c r="A545" s="24"/>
      <c r="B545" s="2"/>
      <c r="C545" s="24"/>
      <c r="D545" s="2"/>
      <c r="E545" s="2"/>
      <c r="F545" s="25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5.75" customHeight="1">
      <c r="A546" s="24"/>
      <c r="B546" s="2"/>
      <c r="C546" s="24"/>
      <c r="D546" s="2"/>
      <c r="E546" s="2"/>
      <c r="F546" s="25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5.75" customHeight="1">
      <c r="A547" s="24"/>
      <c r="B547" s="2"/>
      <c r="C547" s="24"/>
      <c r="D547" s="2"/>
      <c r="E547" s="2"/>
      <c r="F547" s="25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5.75" customHeight="1">
      <c r="A548" s="24"/>
      <c r="B548" s="2"/>
      <c r="C548" s="24"/>
      <c r="D548" s="2"/>
      <c r="E548" s="2"/>
      <c r="F548" s="25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5.75" customHeight="1">
      <c r="A549" s="24"/>
      <c r="B549" s="2"/>
      <c r="C549" s="24"/>
      <c r="D549" s="2"/>
      <c r="E549" s="2"/>
      <c r="F549" s="25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5.75" customHeight="1">
      <c r="A550" s="24"/>
      <c r="B550" s="2"/>
      <c r="C550" s="24"/>
      <c r="D550" s="2"/>
      <c r="E550" s="2"/>
      <c r="F550" s="25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5.75" customHeight="1">
      <c r="A551" s="24"/>
      <c r="B551" s="2"/>
      <c r="C551" s="24"/>
      <c r="D551" s="2"/>
      <c r="E551" s="2"/>
      <c r="F551" s="25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5.75" customHeight="1">
      <c r="A552" s="24"/>
      <c r="B552" s="2"/>
      <c r="C552" s="24"/>
      <c r="D552" s="2"/>
      <c r="E552" s="2"/>
      <c r="F552" s="25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5.75" customHeight="1">
      <c r="A553" s="24"/>
      <c r="B553" s="2"/>
      <c r="C553" s="24"/>
      <c r="D553" s="2"/>
      <c r="E553" s="2"/>
      <c r="F553" s="25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5.75" customHeight="1">
      <c r="A554" s="24"/>
      <c r="B554" s="2"/>
      <c r="C554" s="24"/>
      <c r="D554" s="2"/>
      <c r="E554" s="2"/>
      <c r="F554" s="25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5.75" customHeight="1">
      <c r="A555" s="24"/>
      <c r="B555" s="2"/>
      <c r="C555" s="24"/>
      <c r="D555" s="2"/>
      <c r="E555" s="2"/>
      <c r="F555" s="25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5.75" customHeight="1">
      <c r="A556" s="24"/>
      <c r="B556" s="2"/>
      <c r="C556" s="24"/>
      <c r="D556" s="2"/>
      <c r="E556" s="2"/>
      <c r="F556" s="25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5.75" customHeight="1">
      <c r="A557" s="24"/>
      <c r="B557" s="2"/>
      <c r="C557" s="24"/>
      <c r="D557" s="2"/>
      <c r="E557" s="2"/>
      <c r="F557" s="25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5.75" customHeight="1">
      <c r="A558" s="24"/>
      <c r="B558" s="2"/>
      <c r="C558" s="24"/>
      <c r="D558" s="2"/>
      <c r="E558" s="2"/>
      <c r="F558" s="25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5.75" customHeight="1">
      <c r="A559" s="24"/>
      <c r="B559" s="2"/>
      <c r="C559" s="24"/>
      <c r="D559" s="2"/>
      <c r="E559" s="2"/>
      <c r="F559" s="25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5.75" customHeight="1">
      <c r="A560" s="24"/>
      <c r="B560" s="2"/>
      <c r="C560" s="24"/>
      <c r="D560" s="2"/>
      <c r="E560" s="2"/>
      <c r="F560" s="25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5.75" customHeight="1">
      <c r="A561" s="24"/>
      <c r="B561" s="2"/>
      <c r="C561" s="24"/>
      <c r="D561" s="2"/>
      <c r="E561" s="2"/>
      <c r="F561" s="25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5.75" customHeight="1">
      <c r="A562" s="24"/>
      <c r="B562" s="2"/>
      <c r="C562" s="24"/>
      <c r="D562" s="2"/>
      <c r="E562" s="2"/>
      <c r="F562" s="25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5.75" customHeight="1">
      <c r="A563" s="24"/>
      <c r="B563" s="2"/>
      <c r="C563" s="24"/>
      <c r="D563" s="2"/>
      <c r="E563" s="2"/>
      <c r="F563" s="25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5.75" customHeight="1">
      <c r="A564" s="24"/>
      <c r="B564" s="2"/>
      <c r="C564" s="24"/>
      <c r="D564" s="2"/>
      <c r="E564" s="2"/>
      <c r="F564" s="25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5.75" customHeight="1">
      <c r="A565" s="24"/>
      <c r="B565" s="2"/>
      <c r="C565" s="24"/>
      <c r="D565" s="2"/>
      <c r="E565" s="2"/>
      <c r="F565" s="25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5.75" customHeight="1">
      <c r="A566" s="24"/>
      <c r="B566" s="2"/>
      <c r="C566" s="24"/>
      <c r="D566" s="2"/>
      <c r="E566" s="2"/>
      <c r="F566" s="25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5.75" customHeight="1">
      <c r="A567" s="24"/>
      <c r="B567" s="2"/>
      <c r="C567" s="24"/>
      <c r="D567" s="2"/>
      <c r="E567" s="2"/>
      <c r="F567" s="25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5.75" customHeight="1">
      <c r="A568" s="24"/>
      <c r="B568" s="2"/>
      <c r="C568" s="24"/>
      <c r="D568" s="2"/>
      <c r="E568" s="2"/>
      <c r="F568" s="25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5.75" customHeight="1">
      <c r="A569" s="24"/>
      <c r="B569" s="2"/>
      <c r="C569" s="24"/>
      <c r="D569" s="2"/>
      <c r="E569" s="2"/>
      <c r="F569" s="25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5.75" customHeight="1">
      <c r="A570" s="24"/>
      <c r="B570" s="2"/>
      <c r="C570" s="24"/>
      <c r="D570" s="2"/>
      <c r="E570" s="2"/>
      <c r="F570" s="25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5.75" customHeight="1">
      <c r="A571" s="24"/>
      <c r="B571" s="2"/>
      <c r="C571" s="24"/>
      <c r="D571" s="2"/>
      <c r="E571" s="2"/>
      <c r="F571" s="25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5.75" customHeight="1">
      <c r="A572" s="24"/>
      <c r="B572" s="2"/>
      <c r="C572" s="24"/>
      <c r="D572" s="2"/>
      <c r="E572" s="2"/>
      <c r="F572" s="25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5.75" customHeight="1">
      <c r="A573" s="24"/>
      <c r="B573" s="2"/>
      <c r="C573" s="24"/>
      <c r="D573" s="2"/>
      <c r="E573" s="2"/>
      <c r="F573" s="25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5.75" customHeight="1">
      <c r="A574" s="24"/>
      <c r="B574" s="2"/>
      <c r="C574" s="24"/>
      <c r="D574" s="2"/>
      <c r="E574" s="2"/>
      <c r="F574" s="25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5.75" customHeight="1">
      <c r="A575" s="24"/>
      <c r="B575" s="2"/>
      <c r="C575" s="24"/>
      <c r="D575" s="2"/>
      <c r="E575" s="2"/>
      <c r="F575" s="25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5.75" customHeight="1">
      <c r="A576" s="24"/>
      <c r="B576" s="2"/>
      <c r="C576" s="24"/>
      <c r="D576" s="2"/>
      <c r="E576" s="2"/>
      <c r="F576" s="25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5.75" customHeight="1">
      <c r="A577" s="24"/>
      <c r="B577" s="2"/>
      <c r="C577" s="24"/>
      <c r="D577" s="2"/>
      <c r="E577" s="2"/>
      <c r="F577" s="25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5.75" customHeight="1">
      <c r="A578" s="24"/>
      <c r="B578" s="2"/>
      <c r="C578" s="24"/>
      <c r="D578" s="2"/>
      <c r="E578" s="2"/>
      <c r="F578" s="25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5.75" customHeight="1">
      <c r="A579" s="24"/>
      <c r="B579" s="2"/>
      <c r="C579" s="24"/>
      <c r="D579" s="2"/>
      <c r="E579" s="2"/>
      <c r="F579" s="25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5.75" customHeight="1">
      <c r="A580" s="24"/>
      <c r="B580" s="2"/>
      <c r="C580" s="24"/>
      <c r="D580" s="2"/>
      <c r="E580" s="2"/>
      <c r="F580" s="25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5.75" customHeight="1">
      <c r="A581" s="24"/>
      <c r="B581" s="2"/>
      <c r="C581" s="24"/>
      <c r="D581" s="2"/>
      <c r="E581" s="2"/>
      <c r="F581" s="25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5.75" customHeight="1">
      <c r="A582" s="24"/>
      <c r="B582" s="2"/>
      <c r="C582" s="24"/>
      <c r="D582" s="2"/>
      <c r="E582" s="2"/>
      <c r="F582" s="25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5.75" customHeight="1">
      <c r="A583" s="24"/>
      <c r="B583" s="2"/>
      <c r="C583" s="24"/>
      <c r="D583" s="2"/>
      <c r="E583" s="2"/>
      <c r="F583" s="25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5.75" customHeight="1">
      <c r="A584" s="24"/>
      <c r="B584" s="2"/>
      <c r="C584" s="24"/>
      <c r="D584" s="2"/>
      <c r="E584" s="2"/>
      <c r="F584" s="25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5.75" customHeight="1">
      <c r="A585" s="24"/>
      <c r="B585" s="2"/>
      <c r="C585" s="24"/>
      <c r="D585" s="2"/>
      <c r="E585" s="2"/>
      <c r="F585" s="25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5.75" customHeight="1">
      <c r="A586" s="24"/>
      <c r="B586" s="2"/>
      <c r="C586" s="24"/>
      <c r="D586" s="2"/>
      <c r="E586" s="2"/>
      <c r="F586" s="25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5.75" customHeight="1">
      <c r="A587" s="24"/>
      <c r="B587" s="2"/>
      <c r="C587" s="24"/>
      <c r="D587" s="2"/>
      <c r="E587" s="2"/>
      <c r="F587" s="25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5.75" customHeight="1">
      <c r="A588" s="24"/>
      <c r="B588" s="2"/>
      <c r="C588" s="24"/>
      <c r="D588" s="2"/>
      <c r="E588" s="2"/>
      <c r="F588" s="25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5.75" customHeight="1">
      <c r="A589" s="24"/>
      <c r="B589" s="2"/>
      <c r="C589" s="24"/>
      <c r="D589" s="2"/>
      <c r="E589" s="2"/>
      <c r="F589" s="25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5.75" customHeight="1">
      <c r="A590" s="24"/>
      <c r="B590" s="2"/>
      <c r="C590" s="24"/>
      <c r="D590" s="2"/>
      <c r="E590" s="2"/>
      <c r="F590" s="25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5.75" customHeight="1">
      <c r="A591" s="24"/>
      <c r="B591" s="2"/>
      <c r="C591" s="24"/>
      <c r="D591" s="2"/>
      <c r="E591" s="2"/>
      <c r="F591" s="25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5.75" customHeight="1">
      <c r="A592" s="24"/>
      <c r="B592" s="2"/>
      <c r="C592" s="24"/>
      <c r="D592" s="2"/>
      <c r="E592" s="2"/>
      <c r="F592" s="25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5.75" customHeight="1">
      <c r="A593" s="24"/>
      <c r="B593" s="2"/>
      <c r="C593" s="24"/>
      <c r="D593" s="2"/>
      <c r="E593" s="2"/>
      <c r="F593" s="25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5.75" customHeight="1">
      <c r="A594" s="24"/>
      <c r="B594" s="2"/>
      <c r="C594" s="24"/>
      <c r="D594" s="2"/>
      <c r="E594" s="2"/>
      <c r="F594" s="25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5.75" customHeight="1">
      <c r="A595" s="24"/>
      <c r="B595" s="2"/>
      <c r="C595" s="24"/>
      <c r="D595" s="2"/>
      <c r="E595" s="2"/>
      <c r="F595" s="25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5.75" customHeight="1">
      <c r="A596" s="24"/>
      <c r="B596" s="2"/>
      <c r="C596" s="24"/>
      <c r="D596" s="2"/>
      <c r="E596" s="2"/>
      <c r="F596" s="25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5.75" customHeight="1">
      <c r="A597" s="24"/>
      <c r="B597" s="2"/>
      <c r="C597" s="24"/>
      <c r="D597" s="2"/>
      <c r="E597" s="2"/>
      <c r="F597" s="25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5.75" customHeight="1">
      <c r="A598" s="24"/>
      <c r="B598" s="2"/>
      <c r="C598" s="24"/>
      <c r="D598" s="2"/>
      <c r="E598" s="2"/>
      <c r="F598" s="25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5.75" customHeight="1">
      <c r="A599" s="24"/>
      <c r="B599" s="2"/>
      <c r="C599" s="24"/>
      <c r="D599" s="2"/>
      <c r="E599" s="2"/>
      <c r="F599" s="25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5.75" customHeight="1">
      <c r="A600" s="24"/>
      <c r="B600" s="2"/>
      <c r="C600" s="24"/>
      <c r="D600" s="2"/>
      <c r="E600" s="2"/>
      <c r="F600" s="25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5.75" customHeight="1">
      <c r="A601" s="24"/>
      <c r="B601" s="2"/>
      <c r="C601" s="24"/>
      <c r="D601" s="2"/>
      <c r="E601" s="2"/>
      <c r="F601" s="25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5.75" customHeight="1">
      <c r="A602" s="24"/>
      <c r="B602" s="2"/>
      <c r="C602" s="24"/>
      <c r="D602" s="2"/>
      <c r="E602" s="2"/>
      <c r="F602" s="25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5.75" customHeight="1">
      <c r="A603" s="24"/>
      <c r="B603" s="2"/>
      <c r="C603" s="24"/>
      <c r="D603" s="2"/>
      <c r="E603" s="2"/>
      <c r="F603" s="25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5.75" customHeight="1">
      <c r="A604" s="24"/>
      <c r="B604" s="2"/>
      <c r="C604" s="24"/>
      <c r="D604" s="2"/>
      <c r="E604" s="2"/>
      <c r="F604" s="25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5.75" customHeight="1">
      <c r="A605" s="24"/>
      <c r="B605" s="2"/>
      <c r="C605" s="24"/>
      <c r="D605" s="2"/>
      <c r="E605" s="2"/>
      <c r="F605" s="25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5.75" customHeight="1">
      <c r="A606" s="24"/>
      <c r="B606" s="2"/>
      <c r="C606" s="24"/>
      <c r="D606" s="2"/>
      <c r="E606" s="2"/>
      <c r="F606" s="25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5.75" customHeight="1">
      <c r="A607" s="24"/>
      <c r="B607" s="2"/>
      <c r="C607" s="24"/>
      <c r="D607" s="2"/>
      <c r="E607" s="2"/>
      <c r="F607" s="25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5.75" customHeight="1">
      <c r="A608" s="24"/>
      <c r="B608" s="2"/>
      <c r="C608" s="24"/>
      <c r="D608" s="2"/>
      <c r="E608" s="2"/>
      <c r="F608" s="25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5.75" customHeight="1">
      <c r="A609" s="24"/>
      <c r="B609" s="2"/>
      <c r="C609" s="24"/>
      <c r="D609" s="2"/>
      <c r="E609" s="2"/>
      <c r="F609" s="25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5.75" customHeight="1">
      <c r="A610" s="24"/>
      <c r="B610" s="2"/>
      <c r="C610" s="24"/>
      <c r="D610" s="2"/>
      <c r="E610" s="2"/>
      <c r="F610" s="25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5.75" customHeight="1">
      <c r="A611" s="24"/>
      <c r="B611" s="2"/>
      <c r="C611" s="24"/>
      <c r="D611" s="2"/>
      <c r="E611" s="2"/>
      <c r="F611" s="25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5.75" customHeight="1">
      <c r="A612" s="24"/>
      <c r="B612" s="2"/>
      <c r="C612" s="24"/>
      <c r="D612" s="2"/>
      <c r="E612" s="2"/>
      <c r="F612" s="25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5.75" customHeight="1">
      <c r="A613" s="24"/>
      <c r="B613" s="2"/>
      <c r="C613" s="24"/>
      <c r="D613" s="2"/>
      <c r="E613" s="2"/>
      <c r="F613" s="25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5.75" customHeight="1">
      <c r="A614" s="24"/>
      <c r="B614" s="2"/>
      <c r="C614" s="24"/>
      <c r="D614" s="2"/>
      <c r="E614" s="2"/>
      <c r="F614" s="25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5.75" customHeight="1">
      <c r="A615" s="24"/>
      <c r="B615" s="2"/>
      <c r="C615" s="24"/>
      <c r="D615" s="2"/>
      <c r="E615" s="2"/>
      <c r="F615" s="25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5.75" customHeight="1">
      <c r="A616" s="24"/>
      <c r="B616" s="2"/>
      <c r="C616" s="24"/>
      <c r="D616" s="2"/>
      <c r="E616" s="2"/>
      <c r="F616" s="25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5.75" customHeight="1">
      <c r="A617" s="24"/>
      <c r="B617" s="2"/>
      <c r="C617" s="24"/>
      <c r="D617" s="2"/>
      <c r="E617" s="2"/>
      <c r="F617" s="25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5.75" customHeight="1">
      <c r="A618" s="24"/>
      <c r="B618" s="2"/>
      <c r="C618" s="24"/>
      <c r="D618" s="2"/>
      <c r="E618" s="2"/>
      <c r="F618" s="25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5.75" customHeight="1">
      <c r="A619" s="24"/>
      <c r="B619" s="2"/>
      <c r="C619" s="24"/>
      <c r="D619" s="2"/>
      <c r="E619" s="2"/>
      <c r="F619" s="25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5.75" customHeight="1">
      <c r="A620" s="24"/>
      <c r="B620" s="2"/>
      <c r="C620" s="24"/>
      <c r="D620" s="2"/>
      <c r="E620" s="2"/>
      <c r="F620" s="25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5.75" customHeight="1">
      <c r="A621" s="24"/>
      <c r="B621" s="2"/>
      <c r="C621" s="24"/>
      <c r="D621" s="2"/>
      <c r="E621" s="2"/>
      <c r="F621" s="25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5.75" customHeight="1">
      <c r="A622" s="24"/>
      <c r="B622" s="2"/>
      <c r="C622" s="24"/>
      <c r="D622" s="2"/>
      <c r="E622" s="2"/>
      <c r="F622" s="25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5.75" customHeight="1">
      <c r="A623" s="24"/>
      <c r="B623" s="2"/>
      <c r="C623" s="24"/>
      <c r="D623" s="2"/>
      <c r="E623" s="2"/>
      <c r="F623" s="25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5.75" customHeight="1">
      <c r="A624" s="24"/>
      <c r="B624" s="2"/>
      <c r="C624" s="24"/>
      <c r="D624" s="2"/>
      <c r="E624" s="2"/>
      <c r="F624" s="25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5.75" customHeight="1">
      <c r="A625" s="24"/>
      <c r="B625" s="2"/>
      <c r="C625" s="24"/>
      <c r="D625" s="2"/>
      <c r="E625" s="2"/>
      <c r="F625" s="25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5.75" customHeight="1">
      <c r="A626" s="24"/>
      <c r="B626" s="2"/>
      <c r="C626" s="24"/>
      <c r="D626" s="2"/>
      <c r="E626" s="2"/>
      <c r="F626" s="25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5.75" customHeight="1">
      <c r="A627" s="24"/>
      <c r="B627" s="2"/>
      <c r="C627" s="24"/>
      <c r="D627" s="2"/>
      <c r="E627" s="2"/>
      <c r="F627" s="25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5.75" customHeight="1">
      <c r="A628" s="24"/>
      <c r="B628" s="2"/>
      <c r="C628" s="24"/>
      <c r="D628" s="2"/>
      <c r="E628" s="2"/>
      <c r="F628" s="25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5.75" customHeight="1">
      <c r="A629" s="24"/>
      <c r="B629" s="2"/>
      <c r="C629" s="24"/>
      <c r="D629" s="2"/>
      <c r="E629" s="2"/>
      <c r="F629" s="25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5.75" customHeight="1">
      <c r="A630" s="24"/>
      <c r="B630" s="2"/>
      <c r="C630" s="24"/>
      <c r="D630" s="2"/>
      <c r="E630" s="2"/>
      <c r="F630" s="25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5.75" customHeight="1">
      <c r="A631" s="24"/>
      <c r="B631" s="2"/>
      <c r="C631" s="24"/>
      <c r="D631" s="2"/>
      <c r="E631" s="2"/>
      <c r="F631" s="25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5.75" customHeight="1">
      <c r="A632" s="24"/>
      <c r="B632" s="2"/>
      <c r="C632" s="24"/>
      <c r="D632" s="2"/>
      <c r="E632" s="2"/>
      <c r="F632" s="25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5.75" customHeight="1">
      <c r="A633" s="24"/>
      <c r="B633" s="2"/>
      <c r="C633" s="24"/>
      <c r="D633" s="2"/>
      <c r="E633" s="2"/>
      <c r="F633" s="25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5.75" customHeight="1">
      <c r="A634" s="24"/>
      <c r="B634" s="2"/>
      <c r="C634" s="24"/>
      <c r="D634" s="2"/>
      <c r="E634" s="2"/>
      <c r="F634" s="25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5.75" customHeight="1">
      <c r="A635" s="24"/>
      <c r="B635" s="2"/>
      <c r="C635" s="24"/>
      <c r="D635" s="2"/>
      <c r="E635" s="2"/>
      <c r="F635" s="25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5.75" customHeight="1">
      <c r="A636" s="24"/>
      <c r="B636" s="2"/>
      <c r="C636" s="24"/>
      <c r="D636" s="2"/>
      <c r="E636" s="2"/>
      <c r="F636" s="25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5.75" customHeight="1">
      <c r="A637" s="24"/>
      <c r="B637" s="2"/>
      <c r="C637" s="24"/>
      <c r="D637" s="2"/>
      <c r="E637" s="2"/>
      <c r="F637" s="25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5.75" customHeight="1">
      <c r="A638" s="24"/>
      <c r="B638" s="2"/>
      <c r="C638" s="24"/>
      <c r="D638" s="2"/>
      <c r="E638" s="2"/>
      <c r="F638" s="25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5.75" customHeight="1">
      <c r="A639" s="24"/>
      <c r="B639" s="2"/>
      <c r="C639" s="24"/>
      <c r="D639" s="2"/>
      <c r="E639" s="2"/>
      <c r="F639" s="25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5.75" customHeight="1">
      <c r="A640" s="24"/>
      <c r="B640" s="2"/>
      <c r="C640" s="24"/>
      <c r="D640" s="2"/>
      <c r="E640" s="2"/>
      <c r="F640" s="25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5.75" customHeight="1">
      <c r="A641" s="24"/>
      <c r="B641" s="2"/>
      <c r="C641" s="24"/>
      <c r="D641" s="2"/>
      <c r="E641" s="2"/>
      <c r="F641" s="25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5.75" customHeight="1">
      <c r="A642" s="24"/>
      <c r="B642" s="2"/>
      <c r="C642" s="24"/>
      <c r="D642" s="2"/>
      <c r="E642" s="2"/>
      <c r="F642" s="25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5.75" customHeight="1">
      <c r="A643" s="24"/>
      <c r="B643" s="2"/>
      <c r="C643" s="24"/>
      <c r="D643" s="2"/>
      <c r="E643" s="2"/>
      <c r="F643" s="25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5.75" customHeight="1">
      <c r="A644" s="24"/>
      <c r="B644" s="2"/>
      <c r="C644" s="24"/>
      <c r="D644" s="2"/>
      <c r="E644" s="2"/>
      <c r="F644" s="25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5.75" customHeight="1">
      <c r="A645" s="24"/>
      <c r="B645" s="2"/>
      <c r="C645" s="24"/>
      <c r="D645" s="2"/>
      <c r="E645" s="2"/>
      <c r="F645" s="25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5.75" customHeight="1">
      <c r="A646" s="24"/>
      <c r="B646" s="2"/>
      <c r="C646" s="24"/>
      <c r="D646" s="2"/>
      <c r="E646" s="2"/>
      <c r="F646" s="25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5.75" customHeight="1">
      <c r="A647" s="24"/>
      <c r="B647" s="2"/>
      <c r="C647" s="24"/>
      <c r="D647" s="2"/>
      <c r="E647" s="2"/>
      <c r="F647" s="25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5.75" customHeight="1">
      <c r="A648" s="24"/>
      <c r="B648" s="2"/>
      <c r="C648" s="24"/>
      <c r="D648" s="2"/>
      <c r="E648" s="2"/>
      <c r="F648" s="25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5.75" customHeight="1">
      <c r="A649" s="24"/>
      <c r="B649" s="2"/>
      <c r="C649" s="24"/>
      <c r="D649" s="2"/>
      <c r="E649" s="2"/>
      <c r="F649" s="25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5.75" customHeight="1">
      <c r="A650" s="24"/>
      <c r="B650" s="2"/>
      <c r="C650" s="24"/>
      <c r="D650" s="2"/>
      <c r="E650" s="2"/>
      <c r="F650" s="25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5.75" customHeight="1">
      <c r="A651" s="24"/>
      <c r="B651" s="2"/>
      <c r="C651" s="24"/>
      <c r="D651" s="2"/>
      <c r="E651" s="2"/>
      <c r="F651" s="25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5.75" customHeight="1">
      <c r="A652" s="24"/>
      <c r="B652" s="2"/>
      <c r="C652" s="24"/>
      <c r="D652" s="2"/>
      <c r="E652" s="2"/>
      <c r="F652" s="25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5.75" customHeight="1">
      <c r="A653" s="24"/>
      <c r="B653" s="2"/>
      <c r="C653" s="24"/>
      <c r="D653" s="2"/>
      <c r="E653" s="2"/>
      <c r="F653" s="25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5.75" customHeight="1">
      <c r="A654" s="24"/>
      <c r="B654" s="2"/>
      <c r="C654" s="24"/>
      <c r="D654" s="2"/>
      <c r="E654" s="2"/>
      <c r="F654" s="25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5.75" customHeight="1">
      <c r="A655" s="24"/>
      <c r="B655" s="2"/>
      <c r="C655" s="24"/>
      <c r="D655" s="2"/>
      <c r="E655" s="2"/>
      <c r="F655" s="25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5.75" customHeight="1">
      <c r="A656" s="24"/>
      <c r="B656" s="2"/>
      <c r="C656" s="24"/>
      <c r="D656" s="2"/>
      <c r="E656" s="2"/>
      <c r="F656" s="25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5.75" customHeight="1">
      <c r="A657" s="24"/>
      <c r="B657" s="2"/>
      <c r="C657" s="24"/>
      <c r="D657" s="2"/>
      <c r="E657" s="2"/>
      <c r="F657" s="25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5.75" customHeight="1">
      <c r="A658" s="24"/>
      <c r="B658" s="2"/>
      <c r="C658" s="24"/>
      <c r="D658" s="2"/>
      <c r="E658" s="2"/>
      <c r="F658" s="25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5.75" customHeight="1">
      <c r="A659" s="24"/>
      <c r="B659" s="2"/>
      <c r="C659" s="24"/>
      <c r="D659" s="2"/>
      <c r="E659" s="2"/>
      <c r="F659" s="25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5.75" customHeight="1">
      <c r="A660" s="24"/>
      <c r="B660" s="2"/>
      <c r="C660" s="24"/>
      <c r="D660" s="2"/>
      <c r="E660" s="2"/>
      <c r="F660" s="25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5.75" customHeight="1">
      <c r="A661" s="24"/>
      <c r="B661" s="2"/>
      <c r="C661" s="24"/>
      <c r="D661" s="2"/>
      <c r="E661" s="2"/>
      <c r="F661" s="25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5.75" customHeight="1">
      <c r="A662" s="24"/>
      <c r="B662" s="2"/>
      <c r="C662" s="24"/>
      <c r="D662" s="2"/>
      <c r="E662" s="2"/>
      <c r="F662" s="25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5.75" customHeight="1">
      <c r="A663" s="24"/>
      <c r="B663" s="2"/>
      <c r="C663" s="24"/>
      <c r="D663" s="2"/>
      <c r="E663" s="2"/>
      <c r="F663" s="25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5.75" customHeight="1">
      <c r="A664" s="24"/>
      <c r="B664" s="2"/>
      <c r="C664" s="24"/>
      <c r="D664" s="2"/>
      <c r="E664" s="2"/>
      <c r="F664" s="25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5.75" customHeight="1">
      <c r="A665" s="24"/>
      <c r="B665" s="2"/>
      <c r="C665" s="24"/>
      <c r="D665" s="2"/>
      <c r="E665" s="2"/>
      <c r="F665" s="25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5.75" customHeight="1">
      <c r="A666" s="24"/>
      <c r="B666" s="2"/>
      <c r="C666" s="24"/>
      <c r="D666" s="2"/>
      <c r="E666" s="2"/>
      <c r="F666" s="25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5.75" customHeight="1">
      <c r="A667" s="24"/>
      <c r="B667" s="2"/>
      <c r="C667" s="24"/>
      <c r="D667" s="2"/>
      <c r="E667" s="2"/>
      <c r="F667" s="25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5.75" customHeight="1">
      <c r="A668" s="24"/>
      <c r="B668" s="2"/>
      <c r="C668" s="24"/>
      <c r="D668" s="2"/>
      <c r="E668" s="2"/>
      <c r="F668" s="25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5.75" customHeight="1">
      <c r="A669" s="24"/>
      <c r="B669" s="2"/>
      <c r="C669" s="24"/>
      <c r="D669" s="2"/>
      <c r="E669" s="2"/>
      <c r="F669" s="25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5.75" customHeight="1">
      <c r="A670" s="24"/>
      <c r="B670" s="2"/>
      <c r="C670" s="24"/>
      <c r="D670" s="2"/>
      <c r="E670" s="2"/>
      <c r="F670" s="25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5.75" customHeight="1">
      <c r="A671" s="24"/>
      <c r="B671" s="2"/>
      <c r="C671" s="24"/>
      <c r="D671" s="2"/>
      <c r="E671" s="2"/>
      <c r="F671" s="25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5.75" customHeight="1">
      <c r="A672" s="24"/>
      <c r="B672" s="2"/>
      <c r="C672" s="24"/>
      <c r="D672" s="2"/>
      <c r="E672" s="2"/>
      <c r="F672" s="25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5.75" customHeight="1">
      <c r="A673" s="24"/>
      <c r="B673" s="2"/>
      <c r="C673" s="24"/>
      <c r="D673" s="2"/>
      <c r="E673" s="2"/>
      <c r="F673" s="25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5.75" customHeight="1">
      <c r="A674" s="24"/>
      <c r="B674" s="2"/>
      <c r="C674" s="24"/>
      <c r="D674" s="2"/>
      <c r="E674" s="2"/>
      <c r="F674" s="25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5.75" customHeight="1">
      <c r="A675" s="24"/>
      <c r="B675" s="2"/>
      <c r="C675" s="24"/>
      <c r="D675" s="2"/>
      <c r="E675" s="2"/>
      <c r="F675" s="25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5.75" customHeight="1">
      <c r="A676" s="24"/>
      <c r="B676" s="2"/>
      <c r="C676" s="24"/>
      <c r="D676" s="2"/>
      <c r="E676" s="2"/>
      <c r="F676" s="25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5.75" customHeight="1">
      <c r="A677" s="24"/>
      <c r="B677" s="2"/>
      <c r="C677" s="24"/>
      <c r="D677" s="2"/>
      <c r="E677" s="2"/>
      <c r="F677" s="25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5.75" customHeight="1">
      <c r="A678" s="24"/>
      <c r="B678" s="2"/>
      <c r="C678" s="24"/>
      <c r="D678" s="2"/>
      <c r="E678" s="2"/>
      <c r="F678" s="25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5.75" customHeight="1">
      <c r="A679" s="24"/>
      <c r="B679" s="2"/>
      <c r="C679" s="24"/>
      <c r="D679" s="2"/>
      <c r="E679" s="2"/>
      <c r="F679" s="25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5.75" customHeight="1">
      <c r="A680" s="24"/>
      <c r="B680" s="2"/>
      <c r="C680" s="24"/>
      <c r="D680" s="2"/>
      <c r="E680" s="2"/>
      <c r="F680" s="25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5.75" customHeight="1">
      <c r="A681" s="24"/>
      <c r="B681" s="2"/>
      <c r="C681" s="24"/>
      <c r="D681" s="2"/>
      <c r="E681" s="2"/>
      <c r="F681" s="25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5.75" customHeight="1">
      <c r="A682" s="24"/>
      <c r="B682" s="2"/>
      <c r="C682" s="24"/>
      <c r="D682" s="2"/>
      <c r="E682" s="2"/>
      <c r="F682" s="25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5.75" customHeight="1">
      <c r="A683" s="24"/>
      <c r="B683" s="2"/>
      <c r="C683" s="24"/>
      <c r="D683" s="2"/>
      <c r="E683" s="2"/>
      <c r="F683" s="25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5.75" customHeight="1">
      <c r="A684" s="24"/>
      <c r="B684" s="2"/>
      <c r="C684" s="24"/>
      <c r="D684" s="2"/>
      <c r="E684" s="2"/>
      <c r="F684" s="25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5.75" customHeight="1">
      <c r="A685" s="24"/>
      <c r="B685" s="2"/>
      <c r="C685" s="24"/>
      <c r="D685" s="2"/>
      <c r="E685" s="2"/>
      <c r="F685" s="25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5.75" customHeight="1">
      <c r="A686" s="24"/>
      <c r="B686" s="2"/>
      <c r="C686" s="24"/>
      <c r="D686" s="2"/>
      <c r="E686" s="2"/>
      <c r="F686" s="25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5.75" customHeight="1">
      <c r="A687" s="24"/>
      <c r="B687" s="2"/>
      <c r="C687" s="24"/>
      <c r="D687" s="2"/>
      <c r="E687" s="2"/>
      <c r="F687" s="25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5.75" customHeight="1">
      <c r="A688" s="24"/>
      <c r="B688" s="2"/>
      <c r="C688" s="24"/>
      <c r="D688" s="2"/>
      <c r="E688" s="2"/>
      <c r="F688" s="25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5.75" customHeight="1">
      <c r="A689" s="24"/>
      <c r="B689" s="2"/>
      <c r="C689" s="24"/>
      <c r="D689" s="2"/>
      <c r="E689" s="2"/>
      <c r="F689" s="25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5.75" customHeight="1">
      <c r="A690" s="24"/>
      <c r="B690" s="2"/>
      <c r="C690" s="24"/>
      <c r="D690" s="2"/>
      <c r="E690" s="2"/>
      <c r="F690" s="25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5.75" customHeight="1">
      <c r="A691" s="24"/>
      <c r="B691" s="2"/>
      <c r="C691" s="24"/>
      <c r="D691" s="2"/>
      <c r="E691" s="2"/>
      <c r="F691" s="25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5.75" customHeight="1">
      <c r="A692" s="24"/>
      <c r="B692" s="2"/>
      <c r="C692" s="24"/>
      <c r="D692" s="2"/>
      <c r="E692" s="2"/>
      <c r="F692" s="25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5.75" customHeight="1">
      <c r="A693" s="24"/>
      <c r="B693" s="2"/>
      <c r="C693" s="24"/>
      <c r="D693" s="2"/>
      <c r="E693" s="2"/>
      <c r="F693" s="25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5.75" customHeight="1">
      <c r="A694" s="24"/>
      <c r="B694" s="2"/>
      <c r="C694" s="24"/>
      <c r="D694" s="2"/>
      <c r="E694" s="2"/>
      <c r="F694" s="25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5.75" customHeight="1">
      <c r="A695" s="24"/>
      <c r="B695" s="2"/>
      <c r="C695" s="24"/>
      <c r="D695" s="2"/>
      <c r="E695" s="2"/>
      <c r="F695" s="25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5.75" customHeight="1">
      <c r="A696" s="24"/>
      <c r="B696" s="2"/>
      <c r="C696" s="24"/>
      <c r="D696" s="2"/>
      <c r="E696" s="2"/>
      <c r="F696" s="25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5.75" customHeight="1">
      <c r="A697" s="24"/>
      <c r="B697" s="2"/>
      <c r="C697" s="24"/>
      <c r="D697" s="2"/>
      <c r="E697" s="2"/>
      <c r="F697" s="25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5.75" customHeight="1">
      <c r="A698" s="24"/>
      <c r="B698" s="2"/>
      <c r="C698" s="24"/>
      <c r="D698" s="2"/>
      <c r="E698" s="2"/>
      <c r="F698" s="25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5.75" customHeight="1">
      <c r="A699" s="24"/>
      <c r="B699" s="2"/>
      <c r="C699" s="24"/>
      <c r="D699" s="2"/>
      <c r="E699" s="2"/>
      <c r="F699" s="25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5.75" customHeight="1">
      <c r="A700" s="24"/>
      <c r="B700" s="2"/>
      <c r="C700" s="24"/>
      <c r="D700" s="2"/>
      <c r="E700" s="2"/>
      <c r="F700" s="25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5.75" customHeight="1">
      <c r="A701" s="24"/>
      <c r="B701" s="2"/>
      <c r="C701" s="24"/>
      <c r="D701" s="2"/>
      <c r="E701" s="2"/>
      <c r="F701" s="25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5.75" customHeight="1">
      <c r="A702" s="24"/>
      <c r="B702" s="2"/>
      <c r="C702" s="24"/>
      <c r="D702" s="2"/>
      <c r="E702" s="2"/>
      <c r="F702" s="25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5.75" customHeight="1">
      <c r="A703" s="24"/>
      <c r="B703" s="2"/>
      <c r="C703" s="24"/>
      <c r="D703" s="2"/>
      <c r="E703" s="2"/>
      <c r="F703" s="25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5.75" customHeight="1">
      <c r="A704" s="24"/>
      <c r="B704" s="2"/>
      <c r="C704" s="24"/>
      <c r="D704" s="2"/>
      <c r="E704" s="2"/>
      <c r="F704" s="25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5.75" customHeight="1">
      <c r="A705" s="24"/>
      <c r="B705" s="2"/>
      <c r="C705" s="24"/>
      <c r="D705" s="2"/>
      <c r="E705" s="2"/>
      <c r="F705" s="25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5.75" customHeight="1">
      <c r="A706" s="24"/>
      <c r="B706" s="2"/>
      <c r="C706" s="24"/>
      <c r="D706" s="2"/>
      <c r="E706" s="2"/>
      <c r="F706" s="25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5.75" customHeight="1">
      <c r="A707" s="24"/>
      <c r="B707" s="2"/>
      <c r="C707" s="24"/>
      <c r="D707" s="2"/>
      <c r="E707" s="2"/>
      <c r="F707" s="25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5.75" customHeight="1">
      <c r="A708" s="24"/>
      <c r="B708" s="2"/>
      <c r="C708" s="24"/>
      <c r="D708" s="2"/>
      <c r="E708" s="2"/>
      <c r="F708" s="25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5.75" customHeight="1">
      <c r="A709" s="24"/>
      <c r="B709" s="2"/>
      <c r="C709" s="24"/>
      <c r="D709" s="2"/>
      <c r="E709" s="2"/>
      <c r="F709" s="25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5.75" customHeight="1">
      <c r="A710" s="24"/>
      <c r="B710" s="2"/>
      <c r="C710" s="24"/>
      <c r="D710" s="2"/>
      <c r="E710" s="2"/>
      <c r="F710" s="25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5.75" customHeight="1">
      <c r="A711" s="24"/>
      <c r="B711" s="2"/>
      <c r="C711" s="24"/>
      <c r="D711" s="2"/>
      <c r="E711" s="2"/>
      <c r="F711" s="25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5.75" customHeight="1">
      <c r="A712" s="24"/>
      <c r="B712" s="2"/>
      <c r="C712" s="24"/>
      <c r="D712" s="2"/>
      <c r="E712" s="2"/>
      <c r="F712" s="25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5.75" customHeight="1">
      <c r="A713" s="24"/>
      <c r="B713" s="2"/>
      <c r="C713" s="24"/>
      <c r="D713" s="2"/>
      <c r="E713" s="2"/>
      <c r="F713" s="25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5.75" customHeight="1">
      <c r="A714" s="24"/>
      <c r="B714" s="2"/>
      <c r="C714" s="24"/>
      <c r="D714" s="2"/>
      <c r="E714" s="2"/>
      <c r="F714" s="25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5.75" customHeight="1">
      <c r="A715" s="24"/>
      <c r="B715" s="2"/>
      <c r="C715" s="24"/>
      <c r="D715" s="2"/>
      <c r="E715" s="2"/>
      <c r="F715" s="25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5.75" customHeight="1">
      <c r="A716" s="24"/>
      <c r="B716" s="2"/>
      <c r="C716" s="24"/>
      <c r="D716" s="2"/>
      <c r="E716" s="2"/>
      <c r="F716" s="25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5.75" customHeight="1">
      <c r="A717" s="24"/>
      <c r="B717" s="2"/>
      <c r="C717" s="24"/>
      <c r="D717" s="2"/>
      <c r="E717" s="2"/>
      <c r="F717" s="25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5.75" customHeight="1">
      <c r="A718" s="24"/>
      <c r="B718" s="2"/>
      <c r="C718" s="24"/>
      <c r="D718" s="2"/>
      <c r="E718" s="2"/>
      <c r="F718" s="25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5.75" customHeight="1">
      <c r="A719" s="24"/>
      <c r="B719" s="2"/>
      <c r="C719" s="24"/>
      <c r="D719" s="2"/>
      <c r="E719" s="2"/>
      <c r="F719" s="25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5.75" customHeight="1">
      <c r="A720" s="24"/>
      <c r="B720" s="2"/>
      <c r="C720" s="24"/>
      <c r="D720" s="2"/>
      <c r="E720" s="2"/>
      <c r="F720" s="25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5.75" customHeight="1">
      <c r="A721" s="24"/>
      <c r="B721" s="2"/>
      <c r="C721" s="24"/>
      <c r="D721" s="2"/>
      <c r="E721" s="2"/>
      <c r="F721" s="25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5.75" customHeight="1">
      <c r="A722" s="24"/>
      <c r="B722" s="2"/>
      <c r="C722" s="24"/>
      <c r="D722" s="2"/>
      <c r="E722" s="2"/>
      <c r="F722" s="25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5.75" customHeight="1">
      <c r="A723" s="24"/>
      <c r="B723" s="2"/>
      <c r="C723" s="24"/>
      <c r="D723" s="2"/>
      <c r="E723" s="2"/>
      <c r="F723" s="25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5.75" customHeight="1">
      <c r="A724" s="24"/>
      <c r="B724" s="2"/>
      <c r="C724" s="24"/>
      <c r="D724" s="2"/>
      <c r="E724" s="2"/>
      <c r="F724" s="25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5.75" customHeight="1">
      <c r="A725" s="24"/>
      <c r="B725" s="2"/>
      <c r="C725" s="24"/>
      <c r="D725" s="2"/>
      <c r="E725" s="2"/>
      <c r="F725" s="25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5.75" customHeight="1">
      <c r="A726" s="24"/>
      <c r="B726" s="2"/>
      <c r="C726" s="24"/>
      <c r="D726" s="2"/>
      <c r="E726" s="2"/>
      <c r="F726" s="25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5.75" customHeight="1">
      <c r="A727" s="24"/>
      <c r="B727" s="2"/>
      <c r="C727" s="24"/>
      <c r="D727" s="2"/>
      <c r="E727" s="2"/>
      <c r="F727" s="25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5.75" customHeight="1">
      <c r="A728" s="24"/>
      <c r="B728" s="2"/>
      <c r="C728" s="24"/>
      <c r="D728" s="2"/>
      <c r="E728" s="2"/>
      <c r="F728" s="25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5.75" customHeight="1">
      <c r="A729" s="24"/>
      <c r="B729" s="2"/>
      <c r="C729" s="24"/>
      <c r="D729" s="2"/>
      <c r="E729" s="2"/>
      <c r="F729" s="25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5.75" customHeight="1">
      <c r="A730" s="24"/>
      <c r="B730" s="2"/>
      <c r="C730" s="24"/>
      <c r="D730" s="2"/>
      <c r="E730" s="2"/>
      <c r="F730" s="25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5.75" customHeight="1">
      <c r="A731" s="24"/>
      <c r="B731" s="2"/>
      <c r="C731" s="24"/>
      <c r="D731" s="2"/>
      <c r="E731" s="2"/>
      <c r="F731" s="25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5.75" customHeight="1">
      <c r="A732" s="24"/>
      <c r="B732" s="2"/>
      <c r="C732" s="24"/>
      <c r="D732" s="2"/>
      <c r="E732" s="2"/>
      <c r="F732" s="25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5.75" customHeight="1">
      <c r="A733" s="24"/>
      <c r="B733" s="2"/>
      <c r="C733" s="24"/>
      <c r="D733" s="2"/>
      <c r="E733" s="2"/>
      <c r="F733" s="25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5.75" customHeight="1">
      <c r="A734" s="24"/>
      <c r="B734" s="2"/>
      <c r="C734" s="24"/>
      <c r="D734" s="2"/>
      <c r="E734" s="2"/>
      <c r="F734" s="25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5.75" customHeight="1">
      <c r="A735" s="24"/>
      <c r="B735" s="2"/>
      <c r="C735" s="24"/>
      <c r="D735" s="2"/>
      <c r="E735" s="2"/>
      <c r="F735" s="25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5.75" customHeight="1">
      <c r="A736" s="24"/>
      <c r="B736" s="2"/>
      <c r="C736" s="24"/>
      <c r="D736" s="2"/>
      <c r="E736" s="2"/>
      <c r="F736" s="25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5.75" customHeight="1">
      <c r="A737" s="24"/>
      <c r="B737" s="2"/>
      <c r="C737" s="24"/>
      <c r="D737" s="2"/>
      <c r="E737" s="2"/>
      <c r="F737" s="25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5.75" customHeight="1">
      <c r="A738" s="24"/>
      <c r="B738" s="2"/>
      <c r="C738" s="24"/>
      <c r="D738" s="2"/>
      <c r="E738" s="2"/>
      <c r="F738" s="25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5.75" customHeight="1">
      <c r="A739" s="24"/>
      <c r="B739" s="2"/>
      <c r="C739" s="24"/>
      <c r="D739" s="2"/>
      <c r="E739" s="2"/>
      <c r="F739" s="25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5.75" customHeight="1">
      <c r="A740" s="24"/>
      <c r="B740" s="2"/>
      <c r="C740" s="24"/>
      <c r="D740" s="2"/>
      <c r="E740" s="2"/>
      <c r="F740" s="25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5.75" customHeight="1">
      <c r="A741" s="24"/>
      <c r="B741" s="2"/>
      <c r="C741" s="24"/>
      <c r="D741" s="2"/>
      <c r="E741" s="2"/>
      <c r="F741" s="25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5.75" customHeight="1">
      <c r="A742" s="24"/>
      <c r="B742" s="2"/>
      <c r="C742" s="24"/>
      <c r="D742" s="2"/>
      <c r="E742" s="2"/>
      <c r="F742" s="25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5.75" customHeight="1">
      <c r="A743" s="24"/>
      <c r="B743" s="2"/>
      <c r="C743" s="24"/>
      <c r="D743" s="2"/>
      <c r="E743" s="2"/>
      <c r="F743" s="25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5.75" customHeight="1">
      <c r="A744" s="24"/>
      <c r="B744" s="2"/>
      <c r="C744" s="24"/>
      <c r="D744" s="2"/>
      <c r="E744" s="2"/>
      <c r="F744" s="25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5.75" customHeight="1">
      <c r="A745" s="24"/>
      <c r="B745" s="2"/>
      <c r="C745" s="24"/>
      <c r="D745" s="2"/>
      <c r="E745" s="2"/>
      <c r="F745" s="25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5.75" customHeight="1">
      <c r="A746" s="24"/>
      <c r="B746" s="2"/>
      <c r="C746" s="24"/>
      <c r="D746" s="2"/>
      <c r="E746" s="2"/>
      <c r="F746" s="25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5.75" customHeight="1">
      <c r="A747" s="24"/>
      <c r="B747" s="2"/>
      <c r="C747" s="24"/>
      <c r="D747" s="2"/>
      <c r="E747" s="2"/>
      <c r="F747" s="25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5.75" customHeight="1">
      <c r="A748" s="24"/>
      <c r="B748" s="2"/>
      <c r="C748" s="24"/>
      <c r="D748" s="2"/>
      <c r="E748" s="2"/>
      <c r="F748" s="25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5.75" customHeight="1">
      <c r="A749" s="24"/>
      <c r="B749" s="2"/>
      <c r="C749" s="24"/>
      <c r="D749" s="2"/>
      <c r="E749" s="2"/>
      <c r="F749" s="25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5.75" customHeight="1">
      <c r="A750" s="24"/>
      <c r="B750" s="2"/>
      <c r="C750" s="24"/>
      <c r="D750" s="2"/>
      <c r="E750" s="2"/>
      <c r="F750" s="25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5.75" customHeight="1">
      <c r="A751" s="24"/>
      <c r="B751" s="2"/>
      <c r="C751" s="24"/>
      <c r="D751" s="2"/>
      <c r="E751" s="2"/>
      <c r="F751" s="25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5.75" customHeight="1">
      <c r="A752" s="24"/>
      <c r="B752" s="2"/>
      <c r="C752" s="24"/>
      <c r="D752" s="2"/>
      <c r="E752" s="2"/>
      <c r="F752" s="25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5.75" customHeight="1">
      <c r="A753" s="24"/>
      <c r="B753" s="2"/>
      <c r="C753" s="24"/>
      <c r="D753" s="2"/>
      <c r="E753" s="2"/>
      <c r="F753" s="25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5.75" customHeight="1">
      <c r="A754" s="24"/>
      <c r="B754" s="2"/>
      <c r="C754" s="24"/>
      <c r="D754" s="2"/>
      <c r="E754" s="2"/>
      <c r="F754" s="25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5.75" customHeight="1">
      <c r="A755" s="24"/>
      <c r="B755" s="2"/>
      <c r="C755" s="24"/>
      <c r="D755" s="2"/>
      <c r="E755" s="2"/>
      <c r="F755" s="25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5.75" customHeight="1">
      <c r="A756" s="24"/>
      <c r="B756" s="2"/>
      <c r="C756" s="24"/>
      <c r="D756" s="2"/>
      <c r="E756" s="2"/>
      <c r="F756" s="25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5.75" customHeight="1">
      <c r="A757" s="24"/>
      <c r="B757" s="2"/>
      <c r="C757" s="24"/>
      <c r="D757" s="2"/>
      <c r="E757" s="2"/>
      <c r="F757" s="25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5.75" customHeight="1">
      <c r="A758" s="24"/>
      <c r="B758" s="2"/>
      <c r="C758" s="24"/>
      <c r="D758" s="2"/>
      <c r="E758" s="2"/>
      <c r="F758" s="25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5.75" customHeight="1">
      <c r="A759" s="24"/>
      <c r="B759" s="2"/>
      <c r="C759" s="24"/>
      <c r="D759" s="2"/>
      <c r="E759" s="2"/>
      <c r="F759" s="25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5.75" customHeight="1">
      <c r="A760" s="24"/>
      <c r="B760" s="2"/>
      <c r="C760" s="24"/>
      <c r="D760" s="2"/>
      <c r="E760" s="2"/>
      <c r="F760" s="25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5.75" customHeight="1">
      <c r="A761" s="24"/>
      <c r="B761" s="2"/>
      <c r="C761" s="24"/>
      <c r="D761" s="2"/>
      <c r="E761" s="2"/>
      <c r="F761" s="25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5.75" customHeight="1">
      <c r="A762" s="24"/>
      <c r="B762" s="2"/>
      <c r="C762" s="24"/>
      <c r="D762" s="2"/>
      <c r="E762" s="2"/>
      <c r="F762" s="25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5.75" customHeight="1">
      <c r="A763" s="24"/>
      <c r="B763" s="2"/>
      <c r="C763" s="24"/>
      <c r="D763" s="2"/>
      <c r="E763" s="2"/>
      <c r="F763" s="25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5.75" customHeight="1">
      <c r="A764" s="24"/>
      <c r="B764" s="2"/>
      <c r="C764" s="24"/>
      <c r="D764" s="2"/>
      <c r="E764" s="2"/>
      <c r="F764" s="25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5.75" customHeight="1">
      <c r="A765" s="24"/>
      <c r="B765" s="2"/>
      <c r="C765" s="24"/>
      <c r="D765" s="2"/>
      <c r="E765" s="2"/>
      <c r="F765" s="25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5.75" customHeight="1">
      <c r="A766" s="24"/>
      <c r="B766" s="2"/>
      <c r="C766" s="24"/>
      <c r="D766" s="2"/>
      <c r="E766" s="2"/>
      <c r="F766" s="25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5.75" customHeight="1">
      <c r="A767" s="24"/>
      <c r="B767" s="2"/>
      <c r="C767" s="24"/>
      <c r="D767" s="2"/>
      <c r="E767" s="2"/>
      <c r="F767" s="25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5.75" customHeight="1">
      <c r="A768" s="24"/>
      <c r="B768" s="2"/>
      <c r="C768" s="24"/>
      <c r="D768" s="2"/>
      <c r="E768" s="2"/>
      <c r="F768" s="25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5.75" customHeight="1">
      <c r="A769" s="24"/>
      <c r="B769" s="2"/>
      <c r="C769" s="24"/>
      <c r="D769" s="2"/>
      <c r="E769" s="2"/>
      <c r="F769" s="25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5.75" customHeight="1">
      <c r="A770" s="24"/>
      <c r="B770" s="2"/>
      <c r="C770" s="24"/>
      <c r="D770" s="2"/>
      <c r="E770" s="2"/>
      <c r="F770" s="25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5.75" customHeight="1">
      <c r="A771" s="24"/>
      <c r="B771" s="2"/>
      <c r="C771" s="24"/>
      <c r="D771" s="2"/>
      <c r="E771" s="2"/>
      <c r="F771" s="25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5.75" customHeight="1">
      <c r="A772" s="24"/>
      <c r="B772" s="2"/>
      <c r="C772" s="24"/>
      <c r="D772" s="2"/>
      <c r="E772" s="2"/>
      <c r="F772" s="25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5.75" customHeight="1">
      <c r="A773" s="24"/>
      <c r="B773" s="2"/>
      <c r="C773" s="24"/>
      <c r="D773" s="2"/>
      <c r="E773" s="2"/>
      <c r="F773" s="25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5.75" customHeight="1">
      <c r="A774" s="24"/>
      <c r="B774" s="2"/>
      <c r="C774" s="24"/>
      <c r="D774" s="2"/>
      <c r="E774" s="2"/>
      <c r="F774" s="25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5.75" customHeight="1">
      <c r="A775" s="24"/>
      <c r="B775" s="2"/>
      <c r="C775" s="24"/>
      <c r="D775" s="2"/>
      <c r="E775" s="2"/>
      <c r="F775" s="25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5.75" customHeight="1">
      <c r="A776" s="24"/>
      <c r="B776" s="2"/>
      <c r="C776" s="24"/>
      <c r="D776" s="2"/>
      <c r="E776" s="2"/>
      <c r="F776" s="25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5.75" customHeight="1">
      <c r="A777" s="24"/>
      <c r="B777" s="2"/>
      <c r="C777" s="24"/>
      <c r="D777" s="2"/>
      <c r="E777" s="2"/>
      <c r="F777" s="25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5.75" customHeight="1">
      <c r="A778" s="24"/>
      <c r="B778" s="2"/>
      <c r="C778" s="24"/>
      <c r="D778" s="2"/>
      <c r="E778" s="2"/>
      <c r="F778" s="25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5.75" customHeight="1">
      <c r="A779" s="24"/>
      <c r="B779" s="2"/>
      <c r="C779" s="24"/>
      <c r="D779" s="2"/>
      <c r="E779" s="2"/>
      <c r="F779" s="25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5.75" customHeight="1">
      <c r="A780" s="24"/>
      <c r="B780" s="2"/>
      <c r="C780" s="24"/>
      <c r="D780" s="2"/>
      <c r="E780" s="2"/>
      <c r="F780" s="25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5.75" customHeight="1">
      <c r="A781" s="24"/>
      <c r="B781" s="2"/>
      <c r="C781" s="24"/>
      <c r="D781" s="2"/>
      <c r="E781" s="2"/>
      <c r="F781" s="25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5.75" customHeight="1">
      <c r="A782" s="24"/>
      <c r="B782" s="2"/>
      <c r="C782" s="24"/>
      <c r="D782" s="2"/>
      <c r="E782" s="2"/>
      <c r="F782" s="25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5.75" customHeight="1">
      <c r="A783" s="24"/>
      <c r="B783" s="2"/>
      <c r="C783" s="24"/>
      <c r="D783" s="2"/>
      <c r="E783" s="2"/>
      <c r="F783" s="25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5.75" customHeight="1">
      <c r="A784" s="24"/>
      <c r="B784" s="2"/>
      <c r="C784" s="24"/>
      <c r="D784" s="2"/>
      <c r="E784" s="2"/>
      <c r="F784" s="25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5.75" customHeight="1">
      <c r="A785" s="24"/>
      <c r="B785" s="2"/>
      <c r="C785" s="24"/>
      <c r="D785" s="2"/>
      <c r="E785" s="2"/>
      <c r="F785" s="25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5.75" customHeight="1">
      <c r="A786" s="24"/>
      <c r="B786" s="2"/>
      <c r="C786" s="24"/>
      <c r="D786" s="2"/>
      <c r="E786" s="2"/>
      <c r="F786" s="25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5.75" customHeight="1">
      <c r="A787" s="24"/>
      <c r="B787" s="2"/>
      <c r="C787" s="24"/>
      <c r="D787" s="2"/>
      <c r="E787" s="2"/>
      <c r="F787" s="25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5.75" customHeight="1">
      <c r="A788" s="24"/>
      <c r="B788" s="2"/>
      <c r="C788" s="24"/>
      <c r="D788" s="2"/>
      <c r="E788" s="2"/>
      <c r="F788" s="25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5.75" customHeight="1">
      <c r="A789" s="24"/>
      <c r="B789" s="2"/>
      <c r="C789" s="24"/>
      <c r="D789" s="2"/>
      <c r="E789" s="2"/>
      <c r="F789" s="25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5.75" customHeight="1">
      <c r="A790" s="24"/>
      <c r="B790" s="2"/>
      <c r="C790" s="24"/>
      <c r="D790" s="2"/>
      <c r="E790" s="2"/>
      <c r="F790" s="25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5.75" customHeight="1">
      <c r="A791" s="24"/>
      <c r="B791" s="2"/>
      <c r="C791" s="24"/>
      <c r="D791" s="2"/>
      <c r="E791" s="2"/>
      <c r="F791" s="25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5.75" customHeight="1">
      <c r="A792" s="24"/>
      <c r="B792" s="2"/>
      <c r="C792" s="24"/>
      <c r="D792" s="2"/>
      <c r="E792" s="2"/>
      <c r="F792" s="25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5.75" customHeight="1">
      <c r="A793" s="24"/>
      <c r="B793" s="2"/>
      <c r="C793" s="24"/>
      <c r="D793" s="2"/>
      <c r="E793" s="2"/>
      <c r="F793" s="25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5.75" customHeight="1">
      <c r="A794" s="24"/>
      <c r="B794" s="2"/>
      <c r="C794" s="24"/>
      <c r="D794" s="2"/>
      <c r="E794" s="2"/>
      <c r="F794" s="25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5.75" customHeight="1">
      <c r="A795" s="24"/>
      <c r="B795" s="2"/>
      <c r="C795" s="24"/>
      <c r="D795" s="2"/>
      <c r="E795" s="2"/>
      <c r="F795" s="25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5.75" customHeight="1">
      <c r="A796" s="24"/>
      <c r="B796" s="2"/>
      <c r="C796" s="24"/>
      <c r="D796" s="2"/>
      <c r="E796" s="2"/>
      <c r="F796" s="25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5.75" customHeight="1">
      <c r="A797" s="24"/>
      <c r="B797" s="2"/>
      <c r="C797" s="24"/>
      <c r="D797" s="2"/>
      <c r="E797" s="2"/>
      <c r="F797" s="25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5.75" customHeight="1">
      <c r="A798" s="24"/>
      <c r="B798" s="2"/>
      <c r="C798" s="24"/>
      <c r="D798" s="2"/>
      <c r="E798" s="2"/>
      <c r="F798" s="25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5.75" customHeight="1">
      <c r="A799" s="24"/>
      <c r="B799" s="2"/>
      <c r="C799" s="24"/>
      <c r="D799" s="2"/>
      <c r="E799" s="2"/>
      <c r="F799" s="25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5.75" customHeight="1">
      <c r="A800" s="24"/>
      <c r="B800" s="2"/>
      <c r="C800" s="24"/>
      <c r="D800" s="2"/>
      <c r="E800" s="2"/>
      <c r="F800" s="25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5.75" customHeight="1">
      <c r="A801" s="24"/>
      <c r="B801" s="2"/>
      <c r="C801" s="24"/>
      <c r="D801" s="2"/>
      <c r="E801" s="2"/>
      <c r="F801" s="25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5.75" customHeight="1">
      <c r="A802" s="24"/>
      <c r="B802" s="2"/>
      <c r="C802" s="24"/>
      <c r="D802" s="2"/>
      <c r="E802" s="2"/>
      <c r="F802" s="25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5.75" customHeight="1">
      <c r="A803" s="24"/>
      <c r="B803" s="2"/>
      <c r="C803" s="24"/>
      <c r="D803" s="2"/>
      <c r="E803" s="2"/>
      <c r="F803" s="25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5.75" customHeight="1">
      <c r="A804" s="24"/>
      <c r="B804" s="2"/>
      <c r="C804" s="24"/>
      <c r="D804" s="2"/>
      <c r="E804" s="2"/>
      <c r="F804" s="25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5.75" customHeight="1">
      <c r="A805" s="24"/>
      <c r="B805" s="2"/>
      <c r="C805" s="24"/>
      <c r="D805" s="2"/>
      <c r="E805" s="2"/>
      <c r="F805" s="25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5.75" customHeight="1">
      <c r="A806" s="24"/>
      <c r="B806" s="2"/>
      <c r="C806" s="24"/>
      <c r="D806" s="2"/>
      <c r="E806" s="2"/>
      <c r="F806" s="25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5.75" customHeight="1">
      <c r="A807" s="24"/>
      <c r="B807" s="2"/>
      <c r="C807" s="24"/>
      <c r="D807" s="2"/>
      <c r="E807" s="2"/>
      <c r="F807" s="25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5.75" customHeight="1">
      <c r="A808" s="24"/>
      <c r="B808" s="2"/>
      <c r="C808" s="24"/>
      <c r="D808" s="2"/>
      <c r="E808" s="2"/>
      <c r="F808" s="25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5.75" customHeight="1">
      <c r="A809" s="24"/>
      <c r="B809" s="2"/>
      <c r="C809" s="24"/>
      <c r="D809" s="2"/>
      <c r="E809" s="2"/>
      <c r="F809" s="25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5.75" customHeight="1">
      <c r="A810" s="24"/>
      <c r="B810" s="2"/>
      <c r="C810" s="24"/>
      <c r="D810" s="2"/>
      <c r="E810" s="2"/>
      <c r="F810" s="25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5.75" customHeight="1">
      <c r="A811" s="24"/>
      <c r="B811" s="2"/>
      <c r="C811" s="24"/>
      <c r="D811" s="2"/>
      <c r="E811" s="2"/>
      <c r="F811" s="25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5.75" customHeight="1">
      <c r="A812" s="24"/>
      <c r="B812" s="2"/>
      <c r="C812" s="24"/>
      <c r="D812" s="2"/>
      <c r="E812" s="2"/>
      <c r="F812" s="25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5.75" customHeight="1">
      <c r="A813" s="24"/>
      <c r="B813" s="2"/>
      <c r="C813" s="24"/>
      <c r="D813" s="2"/>
      <c r="E813" s="2"/>
      <c r="F813" s="25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5.75" customHeight="1">
      <c r="A814" s="24"/>
      <c r="B814" s="2"/>
      <c r="C814" s="24"/>
      <c r="D814" s="2"/>
      <c r="E814" s="2"/>
      <c r="F814" s="25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5.75" customHeight="1">
      <c r="A815" s="24"/>
      <c r="B815" s="2"/>
      <c r="C815" s="24"/>
      <c r="D815" s="2"/>
      <c r="E815" s="2"/>
      <c r="F815" s="25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5.75" customHeight="1">
      <c r="A816" s="24"/>
      <c r="B816" s="2"/>
      <c r="C816" s="24"/>
      <c r="D816" s="2"/>
      <c r="E816" s="2"/>
      <c r="F816" s="25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5.75" customHeight="1">
      <c r="A817" s="24"/>
      <c r="B817" s="2"/>
      <c r="C817" s="24"/>
      <c r="D817" s="2"/>
      <c r="E817" s="2"/>
      <c r="F817" s="25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5.75" customHeight="1">
      <c r="A818" s="24"/>
      <c r="B818" s="2"/>
      <c r="C818" s="24"/>
      <c r="D818" s="2"/>
      <c r="E818" s="2"/>
      <c r="F818" s="25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5.75" customHeight="1">
      <c r="A819" s="24"/>
      <c r="B819" s="2"/>
      <c r="C819" s="24"/>
      <c r="D819" s="2"/>
      <c r="E819" s="2"/>
      <c r="F819" s="25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5.75" customHeight="1">
      <c r="A820" s="24"/>
      <c r="B820" s="2"/>
      <c r="C820" s="24"/>
      <c r="D820" s="2"/>
      <c r="E820" s="2"/>
      <c r="F820" s="25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5.75" customHeight="1">
      <c r="A821" s="24"/>
      <c r="B821" s="2"/>
      <c r="C821" s="24"/>
      <c r="D821" s="2"/>
      <c r="E821" s="2"/>
      <c r="F821" s="25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5.75" customHeight="1">
      <c r="A822" s="24"/>
      <c r="B822" s="2"/>
      <c r="C822" s="24"/>
      <c r="D822" s="2"/>
      <c r="E822" s="2"/>
      <c r="F822" s="25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5.75" customHeight="1">
      <c r="A823" s="24"/>
      <c r="B823" s="2"/>
      <c r="C823" s="24"/>
      <c r="D823" s="2"/>
      <c r="E823" s="2"/>
      <c r="F823" s="25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5.75" customHeight="1">
      <c r="A824" s="24"/>
      <c r="B824" s="2"/>
      <c r="C824" s="24"/>
      <c r="D824" s="2"/>
      <c r="E824" s="2"/>
      <c r="F824" s="25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5.75" customHeight="1">
      <c r="A825" s="24"/>
      <c r="B825" s="2"/>
      <c r="C825" s="24"/>
      <c r="D825" s="2"/>
      <c r="E825" s="2"/>
      <c r="F825" s="25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5.75" customHeight="1">
      <c r="A826" s="24"/>
      <c r="B826" s="2"/>
      <c r="C826" s="24"/>
      <c r="D826" s="2"/>
      <c r="E826" s="2"/>
      <c r="F826" s="25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5.75" customHeight="1">
      <c r="A827" s="24"/>
      <c r="B827" s="2"/>
      <c r="C827" s="24"/>
      <c r="D827" s="2"/>
      <c r="E827" s="2"/>
      <c r="F827" s="25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5.75" customHeight="1">
      <c r="A828" s="24"/>
      <c r="B828" s="2"/>
      <c r="C828" s="24"/>
      <c r="D828" s="2"/>
      <c r="E828" s="2"/>
      <c r="F828" s="25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5.75" customHeight="1">
      <c r="A829" s="24"/>
      <c r="B829" s="2"/>
      <c r="C829" s="24"/>
      <c r="D829" s="2"/>
      <c r="E829" s="2"/>
      <c r="F829" s="25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5.75" customHeight="1">
      <c r="A830" s="24"/>
      <c r="B830" s="2"/>
      <c r="C830" s="24"/>
      <c r="D830" s="2"/>
      <c r="E830" s="2"/>
      <c r="F830" s="25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5.75" customHeight="1">
      <c r="A831" s="24"/>
      <c r="B831" s="2"/>
      <c r="C831" s="24"/>
      <c r="D831" s="2"/>
      <c r="E831" s="2"/>
      <c r="F831" s="25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5.75" customHeight="1">
      <c r="A832" s="24"/>
      <c r="B832" s="2"/>
      <c r="C832" s="24"/>
      <c r="D832" s="2"/>
      <c r="E832" s="2"/>
      <c r="F832" s="25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5.75" customHeight="1">
      <c r="A833" s="24"/>
      <c r="B833" s="2"/>
      <c r="C833" s="24"/>
      <c r="D833" s="2"/>
      <c r="E833" s="2"/>
      <c r="F833" s="25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5.75" customHeight="1">
      <c r="A834" s="24"/>
      <c r="B834" s="2"/>
      <c r="C834" s="24"/>
      <c r="D834" s="2"/>
      <c r="E834" s="2"/>
      <c r="F834" s="25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5.75" customHeight="1">
      <c r="A835" s="24"/>
      <c r="B835" s="2"/>
      <c r="C835" s="24"/>
      <c r="D835" s="2"/>
      <c r="E835" s="2"/>
      <c r="F835" s="25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5.75" customHeight="1">
      <c r="A836" s="24"/>
      <c r="B836" s="2"/>
      <c r="C836" s="24"/>
      <c r="D836" s="2"/>
      <c r="E836" s="2"/>
      <c r="F836" s="25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5.75" customHeight="1">
      <c r="A837" s="24"/>
      <c r="B837" s="2"/>
      <c r="C837" s="24"/>
      <c r="D837" s="2"/>
      <c r="E837" s="2"/>
      <c r="F837" s="25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5.75" customHeight="1">
      <c r="A838" s="24"/>
      <c r="B838" s="2"/>
      <c r="C838" s="24"/>
      <c r="D838" s="2"/>
      <c r="E838" s="2"/>
      <c r="F838" s="25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5.75" customHeight="1">
      <c r="A839" s="24"/>
      <c r="B839" s="2"/>
      <c r="C839" s="24"/>
      <c r="D839" s="2"/>
      <c r="E839" s="2"/>
      <c r="F839" s="25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5.75" customHeight="1">
      <c r="A840" s="24"/>
      <c r="B840" s="2"/>
      <c r="C840" s="24"/>
      <c r="D840" s="2"/>
      <c r="E840" s="2"/>
      <c r="F840" s="25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5.75" customHeight="1">
      <c r="A841" s="24"/>
      <c r="B841" s="2"/>
      <c r="C841" s="24"/>
      <c r="D841" s="2"/>
      <c r="E841" s="2"/>
      <c r="F841" s="25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5.75" customHeight="1">
      <c r="A842" s="24"/>
      <c r="B842" s="2"/>
      <c r="C842" s="24"/>
      <c r="D842" s="2"/>
      <c r="E842" s="2"/>
      <c r="F842" s="25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5.75" customHeight="1">
      <c r="A843" s="24"/>
      <c r="B843" s="2"/>
      <c r="C843" s="24"/>
      <c r="D843" s="2"/>
      <c r="E843" s="2"/>
      <c r="F843" s="25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5.75" customHeight="1">
      <c r="A844" s="24"/>
      <c r="B844" s="2"/>
      <c r="C844" s="24"/>
      <c r="D844" s="2"/>
      <c r="E844" s="2"/>
      <c r="F844" s="25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5.75" customHeight="1">
      <c r="A845" s="24"/>
      <c r="B845" s="2"/>
      <c r="C845" s="24"/>
      <c r="D845" s="2"/>
      <c r="E845" s="2"/>
      <c r="F845" s="25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5.75" customHeight="1">
      <c r="A846" s="24"/>
      <c r="B846" s="2"/>
      <c r="C846" s="24"/>
      <c r="D846" s="2"/>
      <c r="E846" s="2"/>
      <c r="F846" s="25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5.75" customHeight="1">
      <c r="A847" s="24"/>
      <c r="B847" s="2"/>
      <c r="C847" s="24"/>
      <c r="D847" s="2"/>
      <c r="E847" s="2"/>
      <c r="F847" s="25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5.75" customHeight="1">
      <c r="A848" s="24"/>
      <c r="B848" s="2"/>
      <c r="C848" s="24"/>
      <c r="D848" s="2"/>
      <c r="E848" s="2"/>
      <c r="F848" s="25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5.75" customHeight="1">
      <c r="A849" s="24"/>
      <c r="B849" s="2"/>
      <c r="C849" s="24"/>
      <c r="D849" s="2"/>
      <c r="E849" s="2"/>
      <c r="F849" s="25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5.75" customHeight="1">
      <c r="A850" s="24"/>
      <c r="B850" s="2"/>
      <c r="C850" s="24"/>
      <c r="D850" s="2"/>
      <c r="E850" s="2"/>
      <c r="F850" s="25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5.75" customHeight="1">
      <c r="A851" s="24"/>
      <c r="B851" s="2"/>
      <c r="C851" s="24"/>
      <c r="D851" s="2"/>
      <c r="E851" s="2"/>
      <c r="F851" s="25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5.75" customHeight="1">
      <c r="A852" s="24"/>
      <c r="B852" s="2"/>
      <c r="C852" s="24"/>
      <c r="D852" s="2"/>
      <c r="E852" s="2"/>
      <c r="F852" s="25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5.75" customHeight="1">
      <c r="A853" s="24"/>
      <c r="B853" s="2"/>
      <c r="C853" s="24"/>
      <c r="D853" s="2"/>
      <c r="E853" s="2"/>
      <c r="F853" s="25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5.75" customHeight="1">
      <c r="A854" s="24"/>
      <c r="B854" s="2"/>
      <c r="C854" s="24"/>
      <c r="D854" s="2"/>
      <c r="E854" s="2"/>
      <c r="F854" s="25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5.75" customHeight="1">
      <c r="A855" s="24"/>
      <c r="B855" s="2"/>
      <c r="C855" s="24"/>
      <c r="D855" s="2"/>
      <c r="E855" s="2"/>
      <c r="F855" s="25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5.75" customHeight="1">
      <c r="A856" s="24"/>
      <c r="B856" s="2"/>
      <c r="C856" s="24"/>
      <c r="D856" s="2"/>
      <c r="E856" s="2"/>
      <c r="F856" s="25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5.75" customHeight="1">
      <c r="A857" s="24"/>
      <c r="B857" s="2"/>
      <c r="C857" s="24"/>
      <c r="D857" s="2"/>
      <c r="E857" s="2"/>
      <c r="F857" s="25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5.75" customHeight="1">
      <c r="A858" s="24"/>
      <c r="B858" s="2"/>
      <c r="C858" s="24"/>
      <c r="D858" s="2"/>
      <c r="E858" s="2"/>
      <c r="F858" s="25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5.75" customHeight="1">
      <c r="A859" s="24"/>
      <c r="B859" s="2"/>
      <c r="C859" s="24"/>
      <c r="D859" s="2"/>
      <c r="E859" s="2"/>
      <c r="F859" s="25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5.75" customHeight="1">
      <c r="A860" s="24"/>
      <c r="B860" s="2"/>
      <c r="C860" s="24"/>
      <c r="D860" s="2"/>
      <c r="E860" s="2"/>
      <c r="F860" s="25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5.75" customHeight="1">
      <c r="A861" s="24"/>
      <c r="B861" s="2"/>
      <c r="C861" s="24"/>
      <c r="D861" s="2"/>
      <c r="E861" s="2"/>
      <c r="F861" s="25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5.75" customHeight="1">
      <c r="A862" s="24"/>
      <c r="B862" s="2"/>
      <c r="C862" s="24"/>
      <c r="D862" s="2"/>
      <c r="E862" s="2"/>
      <c r="F862" s="25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5.75" customHeight="1">
      <c r="A863" s="24"/>
      <c r="B863" s="2"/>
      <c r="C863" s="24"/>
      <c r="D863" s="2"/>
      <c r="E863" s="2"/>
      <c r="F863" s="25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5.75" customHeight="1">
      <c r="A864" s="24"/>
      <c r="B864" s="2"/>
      <c r="C864" s="24"/>
      <c r="D864" s="2"/>
      <c r="E864" s="2"/>
      <c r="F864" s="25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5.75" customHeight="1">
      <c r="A865" s="24"/>
      <c r="B865" s="2"/>
      <c r="C865" s="24"/>
      <c r="D865" s="2"/>
      <c r="E865" s="2"/>
      <c r="F865" s="25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5.75" customHeight="1">
      <c r="A866" s="24"/>
      <c r="B866" s="2"/>
      <c r="C866" s="24"/>
      <c r="D866" s="2"/>
      <c r="E866" s="2"/>
      <c r="F866" s="25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5.75" customHeight="1">
      <c r="A867" s="24"/>
      <c r="B867" s="2"/>
      <c r="C867" s="24"/>
      <c r="D867" s="2"/>
      <c r="E867" s="2"/>
      <c r="F867" s="25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5.75" customHeight="1">
      <c r="A868" s="24"/>
      <c r="B868" s="2"/>
      <c r="C868" s="24"/>
      <c r="D868" s="2"/>
      <c r="E868" s="2"/>
      <c r="F868" s="25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5.75" customHeight="1">
      <c r="A869" s="24"/>
      <c r="B869" s="2"/>
      <c r="C869" s="24"/>
      <c r="D869" s="2"/>
      <c r="E869" s="2"/>
      <c r="F869" s="25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5.75" customHeight="1">
      <c r="A870" s="24"/>
      <c r="B870" s="2"/>
      <c r="C870" s="24"/>
      <c r="D870" s="2"/>
      <c r="E870" s="2"/>
      <c r="F870" s="25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5.75" customHeight="1">
      <c r="A871" s="24"/>
      <c r="B871" s="2"/>
      <c r="C871" s="24"/>
      <c r="D871" s="2"/>
      <c r="E871" s="2"/>
      <c r="F871" s="25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5.75" customHeight="1">
      <c r="A872" s="24"/>
      <c r="B872" s="2"/>
      <c r="C872" s="24"/>
      <c r="D872" s="2"/>
      <c r="E872" s="2"/>
      <c r="F872" s="25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5.75" customHeight="1">
      <c r="A873" s="24"/>
      <c r="B873" s="2"/>
      <c r="C873" s="24"/>
      <c r="D873" s="2"/>
      <c r="E873" s="2"/>
      <c r="F873" s="25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5.75" customHeight="1">
      <c r="A874" s="24"/>
      <c r="B874" s="2"/>
      <c r="C874" s="24"/>
      <c r="D874" s="2"/>
      <c r="E874" s="2"/>
      <c r="F874" s="25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5.75" customHeight="1">
      <c r="A875" s="24"/>
      <c r="B875" s="2"/>
      <c r="C875" s="24"/>
      <c r="D875" s="2"/>
      <c r="E875" s="2"/>
      <c r="F875" s="25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5.75" customHeight="1">
      <c r="A876" s="24"/>
      <c r="B876" s="2"/>
      <c r="C876" s="24"/>
      <c r="D876" s="2"/>
      <c r="E876" s="2"/>
      <c r="F876" s="25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5.75" customHeight="1">
      <c r="A877" s="24"/>
      <c r="B877" s="2"/>
      <c r="C877" s="24"/>
      <c r="D877" s="2"/>
      <c r="E877" s="2"/>
      <c r="F877" s="25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5.75" customHeight="1">
      <c r="A878" s="24"/>
      <c r="B878" s="2"/>
      <c r="C878" s="24"/>
      <c r="D878" s="2"/>
      <c r="E878" s="2"/>
      <c r="F878" s="25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5.75" customHeight="1">
      <c r="A879" s="24"/>
      <c r="B879" s="2"/>
      <c r="C879" s="24"/>
      <c r="D879" s="2"/>
      <c r="E879" s="2"/>
      <c r="F879" s="25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5.75" customHeight="1">
      <c r="A880" s="24"/>
      <c r="B880" s="2"/>
      <c r="C880" s="24"/>
      <c r="D880" s="2"/>
      <c r="E880" s="2"/>
      <c r="F880" s="25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5.75" customHeight="1">
      <c r="A881" s="24"/>
      <c r="B881" s="2"/>
      <c r="C881" s="24"/>
      <c r="D881" s="2"/>
      <c r="E881" s="2"/>
      <c r="F881" s="25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5.75" customHeight="1">
      <c r="A882" s="24"/>
      <c r="B882" s="2"/>
      <c r="C882" s="24"/>
      <c r="D882" s="2"/>
      <c r="E882" s="2"/>
      <c r="F882" s="25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5.75" customHeight="1">
      <c r="A883" s="24"/>
      <c r="B883" s="2"/>
      <c r="C883" s="24"/>
      <c r="D883" s="2"/>
      <c r="E883" s="2"/>
      <c r="F883" s="25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5.75" customHeight="1">
      <c r="A884" s="24"/>
      <c r="B884" s="2"/>
      <c r="C884" s="24"/>
      <c r="D884" s="2"/>
      <c r="E884" s="2"/>
      <c r="F884" s="25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5.75" customHeight="1">
      <c r="A885" s="24"/>
      <c r="B885" s="2"/>
      <c r="C885" s="24"/>
      <c r="D885" s="2"/>
      <c r="E885" s="2"/>
      <c r="F885" s="25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5.75" customHeight="1">
      <c r="A886" s="24"/>
      <c r="B886" s="2"/>
      <c r="C886" s="24"/>
      <c r="D886" s="2"/>
      <c r="E886" s="2"/>
      <c r="F886" s="25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5.75" customHeight="1">
      <c r="A887" s="24"/>
      <c r="B887" s="2"/>
      <c r="C887" s="24"/>
      <c r="D887" s="2"/>
      <c r="E887" s="2"/>
      <c r="F887" s="25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5.75" customHeight="1">
      <c r="A888" s="24"/>
      <c r="B888" s="2"/>
      <c r="C888" s="24"/>
      <c r="D888" s="2"/>
      <c r="E888" s="2"/>
      <c r="F888" s="25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5.75" customHeight="1">
      <c r="A889" s="24"/>
      <c r="B889" s="2"/>
      <c r="C889" s="24"/>
      <c r="D889" s="2"/>
      <c r="E889" s="2"/>
      <c r="F889" s="25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5.75" customHeight="1">
      <c r="A890" s="24"/>
      <c r="B890" s="2"/>
      <c r="C890" s="24"/>
      <c r="D890" s="2"/>
      <c r="E890" s="2"/>
      <c r="F890" s="25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5.75" customHeight="1">
      <c r="A891" s="24"/>
      <c r="B891" s="2"/>
      <c r="C891" s="24"/>
      <c r="D891" s="2"/>
      <c r="E891" s="2"/>
      <c r="F891" s="25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5.75" customHeight="1">
      <c r="A892" s="24"/>
      <c r="B892" s="2"/>
      <c r="C892" s="24"/>
      <c r="D892" s="2"/>
      <c r="E892" s="2"/>
      <c r="F892" s="25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5.75" customHeight="1">
      <c r="A893" s="24"/>
      <c r="B893" s="2"/>
      <c r="C893" s="24"/>
      <c r="D893" s="2"/>
      <c r="E893" s="2"/>
      <c r="F893" s="25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5.75" customHeight="1">
      <c r="A894" s="24"/>
      <c r="B894" s="2"/>
      <c r="C894" s="24"/>
      <c r="D894" s="2"/>
      <c r="E894" s="2"/>
      <c r="F894" s="25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5.75" customHeight="1">
      <c r="A895" s="24"/>
      <c r="B895" s="2"/>
      <c r="C895" s="24"/>
      <c r="D895" s="2"/>
      <c r="E895" s="2"/>
      <c r="F895" s="25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5.75" customHeight="1">
      <c r="A896" s="24"/>
      <c r="B896" s="2"/>
      <c r="C896" s="24"/>
      <c r="D896" s="2"/>
      <c r="E896" s="2"/>
      <c r="F896" s="25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5.75" customHeight="1">
      <c r="A897" s="24"/>
      <c r="B897" s="2"/>
      <c r="C897" s="24"/>
      <c r="D897" s="2"/>
      <c r="E897" s="2"/>
      <c r="F897" s="25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5.75" customHeight="1">
      <c r="A898" s="24"/>
      <c r="B898" s="2"/>
      <c r="C898" s="24"/>
      <c r="D898" s="2"/>
      <c r="E898" s="2"/>
      <c r="F898" s="25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5.75" customHeight="1">
      <c r="A899" s="24"/>
      <c r="B899" s="2"/>
      <c r="C899" s="24"/>
      <c r="D899" s="2"/>
      <c r="E899" s="2"/>
      <c r="F899" s="25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5.75" customHeight="1">
      <c r="A900" s="24"/>
      <c r="B900" s="2"/>
      <c r="C900" s="24"/>
      <c r="D900" s="2"/>
      <c r="E900" s="2"/>
      <c r="F900" s="25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5.75" customHeight="1">
      <c r="A901" s="24"/>
      <c r="B901" s="2"/>
      <c r="C901" s="24"/>
      <c r="D901" s="2"/>
      <c r="E901" s="2"/>
      <c r="F901" s="25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5.75" customHeight="1">
      <c r="A902" s="24"/>
      <c r="B902" s="2"/>
      <c r="C902" s="24"/>
      <c r="D902" s="2"/>
      <c r="E902" s="2"/>
      <c r="F902" s="25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5.75" customHeight="1">
      <c r="A903" s="24"/>
      <c r="B903" s="2"/>
      <c r="C903" s="24"/>
      <c r="D903" s="2"/>
      <c r="E903" s="2"/>
      <c r="F903" s="25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5.75" customHeight="1">
      <c r="A904" s="24"/>
      <c r="B904" s="2"/>
      <c r="C904" s="24"/>
      <c r="D904" s="2"/>
      <c r="E904" s="2"/>
      <c r="F904" s="25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5.75" customHeight="1">
      <c r="A905" s="24"/>
      <c r="B905" s="2"/>
      <c r="C905" s="24"/>
      <c r="D905" s="2"/>
      <c r="E905" s="2"/>
      <c r="F905" s="25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5.75" customHeight="1">
      <c r="A906" s="24"/>
      <c r="B906" s="2"/>
      <c r="C906" s="24"/>
      <c r="D906" s="2"/>
      <c r="E906" s="2"/>
      <c r="F906" s="25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5.75" customHeight="1">
      <c r="A907" s="24"/>
      <c r="B907" s="2"/>
      <c r="C907" s="24"/>
      <c r="D907" s="2"/>
      <c r="E907" s="2"/>
      <c r="F907" s="25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5.75" customHeight="1">
      <c r="A908" s="24"/>
      <c r="B908" s="2"/>
      <c r="C908" s="24"/>
      <c r="D908" s="2"/>
      <c r="E908" s="2"/>
      <c r="F908" s="25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5.75" customHeight="1">
      <c r="A909" s="24"/>
      <c r="B909" s="2"/>
      <c r="C909" s="24"/>
      <c r="D909" s="2"/>
      <c r="E909" s="2"/>
      <c r="F909" s="25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5.75" customHeight="1">
      <c r="A910" s="24"/>
      <c r="B910" s="2"/>
      <c r="C910" s="24"/>
      <c r="D910" s="2"/>
      <c r="E910" s="2"/>
      <c r="F910" s="25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5.75" customHeight="1">
      <c r="A911" s="24"/>
      <c r="B911" s="2"/>
      <c r="C911" s="24"/>
      <c r="D911" s="2"/>
      <c r="E911" s="2"/>
      <c r="F911" s="25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5.75" customHeight="1">
      <c r="A912" s="24"/>
      <c r="B912" s="2"/>
      <c r="C912" s="24"/>
      <c r="D912" s="2"/>
      <c r="E912" s="2"/>
      <c r="F912" s="25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5.75" customHeight="1">
      <c r="A913" s="24"/>
      <c r="B913" s="2"/>
      <c r="C913" s="24"/>
      <c r="D913" s="2"/>
      <c r="E913" s="2"/>
      <c r="F913" s="25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5.75" customHeight="1">
      <c r="A914" s="24"/>
      <c r="B914" s="2"/>
      <c r="C914" s="24"/>
      <c r="D914" s="2"/>
      <c r="E914" s="2"/>
      <c r="F914" s="25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5.75" customHeight="1">
      <c r="A915" s="24"/>
      <c r="B915" s="2"/>
      <c r="C915" s="24"/>
      <c r="D915" s="2"/>
      <c r="E915" s="2"/>
      <c r="F915" s="25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5.75" customHeight="1">
      <c r="A916" s="24"/>
      <c r="B916" s="2"/>
      <c r="C916" s="24"/>
      <c r="D916" s="2"/>
      <c r="E916" s="2"/>
      <c r="F916" s="25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5.75" customHeight="1">
      <c r="A917" s="24"/>
      <c r="B917" s="2"/>
      <c r="C917" s="24"/>
      <c r="D917" s="2"/>
      <c r="E917" s="2"/>
      <c r="F917" s="25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5.75" customHeight="1">
      <c r="A918" s="24"/>
      <c r="B918" s="2"/>
      <c r="C918" s="24"/>
      <c r="D918" s="2"/>
      <c r="E918" s="2"/>
      <c r="F918" s="25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5.75" customHeight="1">
      <c r="A919" s="24"/>
      <c r="B919" s="2"/>
      <c r="C919" s="24"/>
      <c r="D919" s="2"/>
      <c r="E919" s="2"/>
      <c r="F919" s="25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5.75" customHeight="1">
      <c r="A920" s="24"/>
      <c r="B920" s="2"/>
      <c r="C920" s="24"/>
      <c r="D920" s="2"/>
      <c r="E920" s="2"/>
      <c r="F920" s="25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5.75" customHeight="1">
      <c r="A921" s="24"/>
      <c r="B921" s="2"/>
      <c r="C921" s="24"/>
      <c r="D921" s="2"/>
      <c r="E921" s="2"/>
      <c r="F921" s="25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5.75" customHeight="1">
      <c r="A922" s="24"/>
      <c r="B922" s="2"/>
      <c r="C922" s="24"/>
      <c r="D922" s="2"/>
      <c r="E922" s="2"/>
      <c r="F922" s="25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5.75" customHeight="1">
      <c r="A923" s="24"/>
      <c r="B923" s="2"/>
      <c r="C923" s="24"/>
      <c r="D923" s="2"/>
      <c r="E923" s="2"/>
      <c r="F923" s="25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5.75" customHeight="1">
      <c r="A924" s="24"/>
      <c r="B924" s="2"/>
      <c r="C924" s="24"/>
      <c r="D924" s="2"/>
      <c r="E924" s="2"/>
      <c r="F924" s="25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5.75" customHeight="1">
      <c r="A925" s="24"/>
      <c r="B925" s="2"/>
      <c r="C925" s="24"/>
      <c r="D925" s="2"/>
      <c r="E925" s="2"/>
      <c r="F925" s="25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5.75" customHeight="1">
      <c r="A926" s="24"/>
      <c r="B926" s="2"/>
      <c r="C926" s="24"/>
      <c r="D926" s="2"/>
      <c r="E926" s="2"/>
      <c r="F926" s="25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5.75" customHeight="1">
      <c r="A927" s="24"/>
      <c r="B927" s="2"/>
      <c r="C927" s="24"/>
      <c r="D927" s="2"/>
      <c r="E927" s="2"/>
      <c r="F927" s="25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5.75" customHeight="1">
      <c r="A928" s="24"/>
      <c r="B928" s="2"/>
      <c r="C928" s="24"/>
      <c r="D928" s="2"/>
      <c r="E928" s="2"/>
      <c r="F928" s="25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5.75" customHeight="1">
      <c r="A929" s="24"/>
      <c r="B929" s="2"/>
      <c r="C929" s="24"/>
      <c r="D929" s="2"/>
      <c r="E929" s="2"/>
      <c r="F929" s="25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5.75" customHeight="1">
      <c r="A930" s="24"/>
      <c r="B930" s="2"/>
      <c r="C930" s="24"/>
      <c r="D930" s="2"/>
      <c r="E930" s="2"/>
      <c r="F930" s="25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5.75" customHeight="1">
      <c r="A931" s="24"/>
      <c r="B931" s="2"/>
      <c r="C931" s="24"/>
      <c r="D931" s="2"/>
      <c r="E931" s="2"/>
      <c r="F931" s="25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5.75" customHeight="1">
      <c r="A932" s="24"/>
      <c r="B932" s="2"/>
      <c r="C932" s="24"/>
      <c r="D932" s="2"/>
      <c r="E932" s="2"/>
      <c r="F932" s="25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5.75" customHeight="1">
      <c r="A933" s="24"/>
      <c r="B933" s="2"/>
      <c r="C933" s="24"/>
      <c r="D933" s="2"/>
      <c r="E933" s="2"/>
      <c r="F933" s="25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5.75" customHeight="1">
      <c r="A934" s="24"/>
      <c r="B934" s="2"/>
      <c r="C934" s="24"/>
      <c r="D934" s="2"/>
      <c r="E934" s="2"/>
      <c r="F934" s="25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5.75" customHeight="1">
      <c r="A935" s="24"/>
      <c r="B935" s="2"/>
      <c r="C935" s="24"/>
      <c r="D935" s="2"/>
      <c r="E935" s="2"/>
      <c r="F935" s="25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5.75" customHeight="1">
      <c r="A936" s="24"/>
      <c r="B936" s="2"/>
      <c r="C936" s="24"/>
      <c r="D936" s="2"/>
      <c r="E936" s="2"/>
      <c r="F936" s="25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5.75" customHeight="1">
      <c r="A937" s="24"/>
      <c r="B937" s="2"/>
      <c r="C937" s="24"/>
      <c r="D937" s="2"/>
      <c r="E937" s="2"/>
      <c r="F937" s="25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5.75" customHeight="1">
      <c r="A938" s="24"/>
      <c r="B938" s="2"/>
      <c r="C938" s="24"/>
      <c r="D938" s="2"/>
      <c r="E938" s="2"/>
      <c r="F938" s="25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5.75" customHeight="1">
      <c r="A939" s="24"/>
      <c r="B939" s="2"/>
      <c r="C939" s="24"/>
      <c r="D939" s="2"/>
      <c r="E939" s="2"/>
      <c r="F939" s="25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5.75" customHeight="1">
      <c r="A940" s="24"/>
      <c r="B940" s="2"/>
      <c r="C940" s="24"/>
      <c r="D940" s="2"/>
      <c r="E940" s="2"/>
      <c r="F940" s="25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5.75" customHeight="1">
      <c r="A941" s="24"/>
      <c r="B941" s="2"/>
      <c r="C941" s="24"/>
      <c r="D941" s="2"/>
      <c r="E941" s="2"/>
      <c r="F941" s="25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5.75" customHeight="1">
      <c r="A942" s="24"/>
      <c r="B942" s="2"/>
      <c r="C942" s="24"/>
      <c r="D942" s="2"/>
      <c r="E942" s="2"/>
      <c r="F942" s="25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5.75" customHeight="1">
      <c r="A943" s="24"/>
      <c r="B943" s="2"/>
      <c r="C943" s="24"/>
      <c r="D943" s="2"/>
      <c r="E943" s="2"/>
      <c r="F943" s="25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5.75" customHeight="1">
      <c r="A944" s="24"/>
      <c r="B944" s="2"/>
      <c r="C944" s="24"/>
      <c r="D944" s="2"/>
      <c r="E944" s="2"/>
      <c r="F944" s="25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5.75" customHeight="1">
      <c r="A945" s="24"/>
      <c r="B945" s="2"/>
      <c r="C945" s="24"/>
      <c r="D945" s="2"/>
      <c r="E945" s="2"/>
      <c r="F945" s="25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5.75" customHeight="1">
      <c r="A946" s="24"/>
      <c r="B946" s="2"/>
      <c r="C946" s="24"/>
      <c r="D946" s="2"/>
      <c r="E946" s="2"/>
      <c r="F946" s="25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5.75" customHeight="1">
      <c r="A947" s="24"/>
      <c r="B947" s="2"/>
      <c r="C947" s="24"/>
      <c r="D947" s="2"/>
      <c r="E947" s="2"/>
      <c r="F947" s="25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5.75" customHeight="1">
      <c r="A948" s="24"/>
      <c r="B948" s="2"/>
      <c r="C948" s="24"/>
      <c r="D948" s="2"/>
      <c r="E948" s="2"/>
      <c r="F948" s="25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5.75" customHeight="1">
      <c r="A949" s="24"/>
      <c r="B949" s="2"/>
      <c r="C949" s="24"/>
      <c r="D949" s="2"/>
      <c r="E949" s="2"/>
      <c r="F949" s="25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5.75" customHeight="1">
      <c r="A950" s="24"/>
      <c r="B950" s="2"/>
      <c r="C950" s="24"/>
      <c r="D950" s="2"/>
      <c r="E950" s="2"/>
      <c r="F950" s="25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5.75" customHeight="1">
      <c r="A951" s="24"/>
      <c r="B951" s="2"/>
      <c r="C951" s="24"/>
      <c r="D951" s="2"/>
      <c r="E951" s="2"/>
      <c r="F951" s="25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5.75" customHeight="1">
      <c r="A952" s="24"/>
      <c r="B952" s="2"/>
      <c r="C952" s="24"/>
      <c r="D952" s="2"/>
      <c r="E952" s="2"/>
      <c r="F952" s="25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5.75" customHeight="1">
      <c r="A953" s="24"/>
      <c r="B953" s="2"/>
      <c r="C953" s="24"/>
      <c r="D953" s="2"/>
      <c r="E953" s="2"/>
      <c r="F953" s="25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5.75" customHeight="1">
      <c r="A954" s="24"/>
      <c r="B954" s="2"/>
      <c r="C954" s="24"/>
      <c r="D954" s="2"/>
      <c r="E954" s="2"/>
      <c r="F954" s="25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5.75" customHeight="1">
      <c r="A955" s="24"/>
      <c r="B955" s="2"/>
      <c r="C955" s="24"/>
      <c r="D955" s="2"/>
      <c r="E955" s="2"/>
      <c r="F955" s="25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5.75" customHeight="1">
      <c r="A956" s="24"/>
      <c r="B956" s="2"/>
      <c r="C956" s="24"/>
      <c r="D956" s="2"/>
      <c r="E956" s="2"/>
      <c r="F956" s="25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5.75" customHeight="1">
      <c r="A957" s="24"/>
      <c r="B957" s="2"/>
      <c r="C957" s="24"/>
      <c r="D957" s="2"/>
      <c r="E957" s="2"/>
      <c r="F957" s="25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5.75" customHeight="1">
      <c r="A958" s="24"/>
      <c r="B958" s="2"/>
      <c r="C958" s="24"/>
      <c r="D958" s="2"/>
      <c r="E958" s="2"/>
      <c r="F958" s="25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5.75" customHeight="1">
      <c r="A959" s="24"/>
      <c r="B959" s="2"/>
      <c r="C959" s="24"/>
      <c r="D959" s="2"/>
      <c r="E959" s="2"/>
      <c r="F959" s="25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5.75" customHeight="1">
      <c r="A960" s="24"/>
      <c r="B960" s="2"/>
      <c r="C960" s="24"/>
      <c r="D960" s="2"/>
      <c r="E960" s="2"/>
      <c r="F960" s="25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5.75" customHeight="1">
      <c r="A961" s="24"/>
      <c r="B961" s="2"/>
      <c r="C961" s="24"/>
      <c r="D961" s="2"/>
      <c r="E961" s="2"/>
      <c r="F961" s="25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5.75" customHeight="1">
      <c r="A962" s="24"/>
      <c r="B962" s="2"/>
      <c r="C962" s="24"/>
      <c r="D962" s="2"/>
      <c r="E962" s="2"/>
      <c r="F962" s="25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5.75" customHeight="1">
      <c r="A963" s="24"/>
      <c r="B963" s="2"/>
      <c r="C963" s="24"/>
      <c r="D963" s="2"/>
      <c r="E963" s="2"/>
      <c r="F963" s="25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5.75" customHeight="1">
      <c r="A964" s="24"/>
      <c r="B964" s="2"/>
      <c r="C964" s="24"/>
      <c r="D964" s="2"/>
      <c r="E964" s="2"/>
      <c r="F964" s="25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5.75" customHeight="1">
      <c r="A965" s="24"/>
      <c r="B965" s="2"/>
      <c r="C965" s="24"/>
      <c r="D965" s="2"/>
      <c r="E965" s="2"/>
      <c r="F965" s="25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5.75" customHeight="1">
      <c r="A966" s="24"/>
      <c r="B966" s="2"/>
      <c r="C966" s="24"/>
      <c r="D966" s="2"/>
      <c r="E966" s="2"/>
      <c r="F966" s="25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5.75" customHeight="1">
      <c r="A967" s="24"/>
      <c r="B967" s="2"/>
      <c r="C967" s="24"/>
      <c r="D967" s="2"/>
      <c r="E967" s="2"/>
      <c r="F967" s="25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5.75" customHeight="1">
      <c r="A968" s="24"/>
      <c r="B968" s="2"/>
      <c r="C968" s="24"/>
      <c r="D968" s="2"/>
      <c r="E968" s="2"/>
      <c r="F968" s="25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5.75" customHeight="1">
      <c r="A969" s="24"/>
      <c r="B969" s="2"/>
      <c r="C969" s="24"/>
      <c r="D969" s="2"/>
      <c r="E969" s="2"/>
      <c r="F969" s="25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5.75" customHeight="1">
      <c r="A970" s="24"/>
      <c r="B970" s="2"/>
      <c r="C970" s="24"/>
      <c r="D970" s="2"/>
      <c r="E970" s="2"/>
      <c r="F970" s="25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5.75" customHeight="1">
      <c r="A971" s="24"/>
      <c r="B971" s="2"/>
      <c r="C971" s="24"/>
      <c r="D971" s="2"/>
      <c r="E971" s="2"/>
      <c r="F971" s="25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5.75" customHeight="1">
      <c r="A972" s="24"/>
      <c r="B972" s="2"/>
      <c r="C972" s="24"/>
      <c r="D972" s="2"/>
      <c r="E972" s="2"/>
      <c r="F972" s="25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5.75" customHeight="1">
      <c r="A973" s="24"/>
      <c r="B973" s="2"/>
      <c r="C973" s="24"/>
      <c r="D973" s="2"/>
      <c r="E973" s="2"/>
      <c r="F973" s="25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5.75" customHeight="1">
      <c r="A974" s="24"/>
      <c r="B974" s="2"/>
      <c r="C974" s="24"/>
      <c r="D974" s="2"/>
      <c r="E974" s="2"/>
      <c r="F974" s="25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5.75" customHeight="1">
      <c r="A975" s="24"/>
      <c r="B975" s="2"/>
      <c r="C975" s="24"/>
      <c r="D975" s="2"/>
      <c r="E975" s="2"/>
      <c r="F975" s="25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5.75" customHeight="1">
      <c r="A976" s="24"/>
      <c r="B976" s="2"/>
      <c r="C976" s="24"/>
      <c r="D976" s="2"/>
      <c r="E976" s="2"/>
      <c r="F976" s="25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5.75" customHeight="1">
      <c r="A977" s="24"/>
      <c r="B977" s="2"/>
      <c r="C977" s="24"/>
      <c r="D977" s="2"/>
      <c r="E977" s="2"/>
      <c r="F977" s="25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5.75" customHeight="1">
      <c r="A978" s="24"/>
      <c r="B978" s="2"/>
      <c r="C978" s="24"/>
      <c r="D978" s="2"/>
      <c r="E978" s="2"/>
      <c r="F978" s="25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5.75" customHeight="1">
      <c r="A979" s="24"/>
      <c r="B979" s="2"/>
      <c r="C979" s="24"/>
      <c r="D979" s="2"/>
      <c r="E979" s="2"/>
      <c r="F979" s="25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5.75" customHeight="1">
      <c r="A980" s="24"/>
      <c r="B980" s="2"/>
      <c r="C980" s="24"/>
      <c r="D980" s="2"/>
      <c r="E980" s="2"/>
      <c r="F980" s="25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5.75" customHeight="1">
      <c r="A981" s="24"/>
      <c r="B981" s="2"/>
      <c r="C981" s="24"/>
      <c r="D981" s="2"/>
      <c r="E981" s="2"/>
      <c r="F981" s="25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5.75" customHeight="1">
      <c r="A982" s="24"/>
      <c r="B982" s="2"/>
      <c r="C982" s="24"/>
      <c r="D982" s="2"/>
      <c r="E982" s="2"/>
      <c r="F982" s="25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5.75" customHeight="1">
      <c r="A983" s="24"/>
      <c r="B983" s="2"/>
      <c r="C983" s="24"/>
      <c r="D983" s="2"/>
      <c r="E983" s="2"/>
      <c r="F983" s="25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5.75" customHeight="1">
      <c r="A984" s="24"/>
      <c r="B984" s="2"/>
      <c r="C984" s="24"/>
      <c r="D984" s="2"/>
      <c r="E984" s="2"/>
      <c r="F984" s="25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5.75" customHeight="1">
      <c r="A985" s="24"/>
      <c r="B985" s="2"/>
      <c r="C985" s="24"/>
      <c r="D985" s="2"/>
      <c r="E985" s="2"/>
      <c r="F985" s="25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5.75" customHeight="1">
      <c r="A986" s="24"/>
      <c r="B986" s="2"/>
      <c r="C986" s="24"/>
      <c r="D986" s="2"/>
      <c r="E986" s="2"/>
      <c r="F986" s="25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5.75" customHeight="1">
      <c r="A987" s="24"/>
      <c r="B987" s="2"/>
      <c r="C987" s="24"/>
      <c r="D987" s="2"/>
      <c r="E987" s="2"/>
      <c r="F987" s="25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5.75" customHeight="1">
      <c r="A988" s="24"/>
      <c r="B988" s="2"/>
      <c r="C988" s="24"/>
      <c r="D988" s="2"/>
      <c r="E988" s="2"/>
      <c r="F988" s="25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5.75" customHeight="1">
      <c r="A989" s="24"/>
      <c r="B989" s="2"/>
      <c r="C989" s="24"/>
      <c r="D989" s="2"/>
      <c r="E989" s="2"/>
      <c r="F989" s="25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5.75" customHeight="1">
      <c r="A990" s="24"/>
      <c r="B990" s="2"/>
      <c r="C990" s="24"/>
      <c r="D990" s="2"/>
      <c r="E990" s="2"/>
      <c r="F990" s="25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5.75" customHeight="1">
      <c r="A991" s="24"/>
      <c r="B991" s="2"/>
      <c r="C991" s="24"/>
      <c r="D991" s="2"/>
      <c r="E991" s="2"/>
      <c r="F991" s="25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5.75" customHeight="1">
      <c r="A992" s="24"/>
      <c r="B992" s="2"/>
      <c r="C992" s="24"/>
      <c r="D992" s="2"/>
      <c r="E992" s="2"/>
      <c r="F992" s="25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5.75" customHeight="1">
      <c r="A993" s="24"/>
      <c r="B993" s="2"/>
      <c r="C993" s="24"/>
      <c r="D993" s="2"/>
      <c r="E993" s="2"/>
      <c r="F993" s="25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5.75" customHeight="1">
      <c r="A994" s="24"/>
      <c r="B994" s="2"/>
      <c r="C994" s="24"/>
      <c r="D994" s="2"/>
      <c r="E994" s="2"/>
      <c r="F994" s="25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5.75" customHeight="1">
      <c r="A995" s="24"/>
      <c r="B995" s="2"/>
      <c r="C995" s="24"/>
      <c r="D995" s="2"/>
      <c r="E995" s="2"/>
      <c r="F995" s="25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5.75" customHeight="1">
      <c r="A996" s="24"/>
      <c r="B996" s="2"/>
      <c r="C996" s="24"/>
      <c r="D996" s="2"/>
      <c r="E996" s="2"/>
      <c r="F996" s="25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5.75" customHeight="1">
      <c r="A997" s="24"/>
      <c r="B997" s="2"/>
      <c r="C997" s="24"/>
      <c r="D997" s="2"/>
      <c r="E997" s="2"/>
      <c r="F997" s="25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5.75" customHeight="1">
      <c r="A998" s="24"/>
      <c r="B998" s="2"/>
      <c r="C998" s="24"/>
      <c r="D998" s="2"/>
      <c r="E998" s="2"/>
      <c r="F998" s="25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5.75" customHeight="1">
      <c r="A999" s="24"/>
      <c r="B999" s="2"/>
      <c r="C999" s="24"/>
      <c r="D999" s="2"/>
      <c r="E999" s="2"/>
      <c r="F999" s="25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5.75" customHeight="1">
      <c r="A1000" s="24"/>
      <c r="B1000" s="2"/>
      <c r="C1000" s="24"/>
      <c r="D1000" s="2"/>
      <c r="E1000" s="2"/>
      <c r="F1000" s="25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ht="15.75" customHeight="1">
      <c r="A1001" s="24"/>
      <c r="B1001" s="2"/>
      <c r="C1001" s="24"/>
      <c r="D1001" s="2"/>
      <c r="E1001" s="2"/>
      <c r="F1001" s="25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ht="15.75" customHeight="1">
      <c r="A1002" s="24"/>
      <c r="B1002" s="2"/>
      <c r="C1002" s="24"/>
      <c r="D1002" s="2"/>
      <c r="E1002" s="2"/>
      <c r="F1002" s="25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</sheetData>
  <mergeCells count="6">
    <mergeCell ref="A4:G4"/>
    <mergeCell ref="A8:A9"/>
    <mergeCell ref="B8:B9"/>
    <mergeCell ref="C8:C9"/>
    <mergeCell ref="D8:D9"/>
    <mergeCell ref="E8:E9"/>
  </mergeCells>
  <dataValidations>
    <dataValidation type="list" allowBlank="1" showErrorMessage="1" sqref="D5">
      <formula1>"1,2,3,4,5,6,7,8,9,10,11,12"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7.71"/>
    <col customWidth="1" min="2" max="2" width="15.57"/>
    <col customWidth="1" min="3" max="5" width="8.29"/>
    <col customWidth="1" min="6" max="6" width="48.71"/>
    <col customWidth="1" min="10" max="10" width="24.57"/>
    <col customWidth="1" min="11" max="11" width="25.86"/>
  </cols>
  <sheetData>
    <row r="1">
      <c r="A1" s="47"/>
      <c r="B1" s="47"/>
      <c r="C1" s="61"/>
      <c r="D1" s="61"/>
      <c r="E1" s="47"/>
      <c r="F1" s="62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24.0" customHeight="1">
      <c r="A2" s="63" t="s">
        <v>145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5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24.75" customHeight="1">
      <c r="A3" s="66" t="s">
        <v>3</v>
      </c>
      <c r="B3" s="67" t="s">
        <v>146</v>
      </c>
      <c r="C3" s="67" t="s">
        <v>147</v>
      </c>
      <c r="D3" s="67" t="s">
        <v>148</v>
      </c>
      <c r="E3" s="67" t="s">
        <v>149</v>
      </c>
      <c r="F3" s="68" t="s">
        <v>150</v>
      </c>
      <c r="G3" s="69" t="s">
        <v>151</v>
      </c>
      <c r="H3" s="69" t="s">
        <v>152</v>
      </c>
      <c r="I3" s="70" t="s">
        <v>153</v>
      </c>
      <c r="J3" s="71" t="s">
        <v>154</v>
      </c>
      <c r="K3" s="72" t="s">
        <v>155</v>
      </c>
      <c r="L3" s="73" t="s">
        <v>156</v>
      </c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>
      <c r="A4" s="74"/>
      <c r="B4" s="75"/>
      <c r="C4" s="74"/>
      <c r="D4" s="74"/>
      <c r="E4" s="74"/>
      <c r="F4" s="76" t="s">
        <v>7</v>
      </c>
      <c r="G4" s="77">
        <v>448000.0</v>
      </c>
      <c r="H4" s="44"/>
      <c r="I4" s="44"/>
      <c r="J4" s="78"/>
      <c r="K4" s="79"/>
      <c r="L4" s="80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>
      <c r="A5" s="14">
        <f t="array" ref="A5:A52">IF(B5:B81&lt;&gt;"",SEQUENCE(COUNTA(B5:B81),1),"")</f>
        <v>1</v>
      </c>
      <c r="B5" s="81">
        <v>45658.0</v>
      </c>
      <c r="C5" s="14">
        <f t="shared" ref="C5:C81" si="1">IF(B5="","",DAY(B5))</f>
        <v>1</v>
      </c>
      <c r="D5" s="14">
        <f t="shared" ref="D5:D81" si="2">IF(B5="","",month(B5))</f>
        <v>1</v>
      </c>
      <c r="E5" s="14">
        <f t="shared" ref="E5:E81" si="3">IF(B5="","",year(B5))</f>
        <v>2025</v>
      </c>
      <c r="F5" s="82" t="s">
        <v>157</v>
      </c>
      <c r="G5" s="83"/>
      <c r="H5" s="84">
        <v>336.0</v>
      </c>
      <c r="I5" s="83">
        <f>G4+G5-H5</f>
        <v>447664</v>
      </c>
      <c r="J5" s="85" t="s">
        <v>72</v>
      </c>
      <c r="K5" s="86" t="str">
        <f>if(J5="","",vlookup(J5,'Data source – Expense by depart'!$B$3:$C$120,2,0))</f>
        <v>Tax expense</v>
      </c>
      <c r="L5" s="87" t="s">
        <v>158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4">
        <v>2.0</v>
      </c>
      <c r="B6" s="81">
        <v>45658.0</v>
      </c>
      <c r="C6" s="14">
        <f t="shared" si="1"/>
        <v>1</v>
      </c>
      <c r="D6" s="14">
        <f t="shared" si="2"/>
        <v>1</v>
      </c>
      <c r="E6" s="14">
        <f t="shared" si="3"/>
        <v>2025</v>
      </c>
      <c r="F6" s="82" t="s">
        <v>159</v>
      </c>
      <c r="G6" s="84">
        <v>11000.0</v>
      </c>
      <c r="H6" s="83"/>
      <c r="I6" s="83">
        <f t="shared" ref="I6:I53" si="4">I5+G6-H6</f>
        <v>458664</v>
      </c>
      <c r="J6" s="88" t="s">
        <v>11</v>
      </c>
      <c r="K6" s="86" t="str">
        <f>if(J6="","",vlookup(J6,'Data source – Expense by depart'!$B$3:$C$120,2,0))</f>
        <v>Sales collections (goods)</v>
      </c>
      <c r="L6" s="87" t="s">
        <v>105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4">
        <v>3.0</v>
      </c>
      <c r="B7" s="81">
        <v>45659.0</v>
      </c>
      <c r="C7" s="14">
        <f t="shared" si="1"/>
        <v>2</v>
      </c>
      <c r="D7" s="14">
        <f t="shared" si="2"/>
        <v>1</v>
      </c>
      <c r="E7" s="14">
        <f t="shared" si="3"/>
        <v>2025</v>
      </c>
      <c r="F7" s="82" t="s">
        <v>159</v>
      </c>
      <c r="G7" s="84">
        <v>22000.0</v>
      </c>
      <c r="H7" s="83"/>
      <c r="I7" s="83">
        <f t="shared" si="4"/>
        <v>480664</v>
      </c>
      <c r="J7" s="88" t="s">
        <v>11</v>
      </c>
      <c r="K7" s="86" t="str">
        <f>if(J7="","",vlookup(J7,'Data source – Expense by depart'!$B$3:$C$120,2,0))</f>
        <v>Sales collections (goods)</v>
      </c>
      <c r="L7" s="87" t="s">
        <v>105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4">
        <v>4.0</v>
      </c>
      <c r="B8" s="81">
        <v>45660.0</v>
      </c>
      <c r="C8" s="14">
        <f t="shared" si="1"/>
        <v>3</v>
      </c>
      <c r="D8" s="14">
        <f t="shared" si="2"/>
        <v>1</v>
      </c>
      <c r="E8" s="14">
        <f t="shared" si="3"/>
        <v>2025</v>
      </c>
      <c r="F8" s="82" t="s">
        <v>159</v>
      </c>
      <c r="G8" s="84">
        <v>18000.0</v>
      </c>
      <c r="H8" s="83"/>
      <c r="I8" s="83">
        <f t="shared" si="4"/>
        <v>498664</v>
      </c>
      <c r="J8" s="88" t="s">
        <v>11</v>
      </c>
      <c r="K8" s="86" t="str">
        <f>if(J8="","",vlookup(J8,'Data source – Expense by depart'!$B$3:$C$120,2,0))</f>
        <v>Sales collections (goods)</v>
      </c>
      <c r="L8" s="87" t="s">
        <v>105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4">
        <v>5.0</v>
      </c>
      <c r="B9" s="81">
        <v>45661.0</v>
      </c>
      <c r="C9" s="14">
        <f t="shared" si="1"/>
        <v>4</v>
      </c>
      <c r="D9" s="14">
        <f t="shared" si="2"/>
        <v>1</v>
      </c>
      <c r="E9" s="14">
        <f t="shared" si="3"/>
        <v>2025</v>
      </c>
      <c r="F9" s="82" t="s">
        <v>159</v>
      </c>
      <c r="G9" s="84">
        <v>45000.0</v>
      </c>
      <c r="H9" s="83"/>
      <c r="I9" s="83">
        <f t="shared" si="4"/>
        <v>543664</v>
      </c>
      <c r="J9" s="88" t="s">
        <v>11</v>
      </c>
      <c r="K9" s="86" t="str">
        <f>if(J9="","",vlookup(J9,'Data source – Expense by depart'!$B$3:$C$120,2,0))</f>
        <v>Sales collections (goods)</v>
      </c>
      <c r="L9" s="87" t="s">
        <v>106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4">
        <v>6.0</v>
      </c>
      <c r="B10" s="81">
        <v>45662.0</v>
      </c>
      <c r="C10" s="14">
        <f t="shared" si="1"/>
        <v>5</v>
      </c>
      <c r="D10" s="14">
        <f t="shared" si="2"/>
        <v>1</v>
      </c>
      <c r="E10" s="14">
        <f t="shared" si="3"/>
        <v>2025</v>
      </c>
      <c r="F10" s="82" t="s">
        <v>159</v>
      </c>
      <c r="G10" s="84">
        <v>34000.0</v>
      </c>
      <c r="H10" s="83"/>
      <c r="I10" s="83">
        <f t="shared" si="4"/>
        <v>577664</v>
      </c>
      <c r="J10" s="88" t="s">
        <v>11</v>
      </c>
      <c r="K10" s="86" t="str">
        <f>if(J10="","",vlookup(J10,'Data source – Expense by depart'!$B$3:$C$120,2,0))</f>
        <v>Sales collections (goods)</v>
      </c>
      <c r="L10" s="87" t="s">
        <v>105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4">
        <v>7.0</v>
      </c>
      <c r="B11" s="81">
        <v>45662.0</v>
      </c>
      <c r="C11" s="14">
        <f t="shared" si="1"/>
        <v>5</v>
      </c>
      <c r="D11" s="14">
        <f t="shared" si="2"/>
        <v>1</v>
      </c>
      <c r="E11" s="14">
        <f t="shared" si="3"/>
        <v>2025</v>
      </c>
      <c r="F11" s="82" t="s">
        <v>160</v>
      </c>
      <c r="G11" s="83"/>
      <c r="H11" s="84">
        <v>22000.0</v>
      </c>
      <c r="I11" s="83">
        <f t="shared" si="4"/>
        <v>555664</v>
      </c>
      <c r="J11" s="85" t="s">
        <v>45</v>
      </c>
      <c r="K11" s="86" t="str">
        <f>if(J11="","",vlookup(J11,'Data source – Expense by depart'!$B$3:$C$120,2,0))</f>
        <v>Facebook advertising expense</v>
      </c>
      <c r="L11" s="87" t="s">
        <v>105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4">
        <v>8.0</v>
      </c>
      <c r="B12" s="81">
        <v>45663.0</v>
      </c>
      <c r="C12" s="14">
        <f t="shared" si="1"/>
        <v>6</v>
      </c>
      <c r="D12" s="14">
        <f t="shared" si="2"/>
        <v>1</v>
      </c>
      <c r="E12" s="14">
        <f t="shared" si="3"/>
        <v>2025</v>
      </c>
      <c r="F12" s="82" t="s">
        <v>161</v>
      </c>
      <c r="G12" s="83"/>
      <c r="H12" s="84">
        <v>4000.0</v>
      </c>
      <c r="I12" s="83">
        <f t="shared" si="4"/>
        <v>551664</v>
      </c>
      <c r="J12" s="85" t="s">
        <v>51</v>
      </c>
      <c r="K12" s="86" t="str">
        <f>if(J12="","",vlookup(J12,'Data source – Expense by depart'!$B$3:$C$120,2,0))</f>
        <v>Store utilities expense</v>
      </c>
      <c r="L12" s="87" t="s">
        <v>105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4">
        <v>9.0</v>
      </c>
      <c r="B13" s="81">
        <v>45663.0</v>
      </c>
      <c r="C13" s="14">
        <f t="shared" si="1"/>
        <v>6</v>
      </c>
      <c r="D13" s="14">
        <f t="shared" si="2"/>
        <v>1</v>
      </c>
      <c r="E13" s="14">
        <f t="shared" si="3"/>
        <v>2025</v>
      </c>
      <c r="F13" s="82" t="s">
        <v>162</v>
      </c>
      <c r="G13" s="83"/>
      <c r="H13" s="84">
        <v>101000.0</v>
      </c>
      <c r="I13" s="83">
        <f t="shared" si="4"/>
        <v>450664</v>
      </c>
      <c r="J13" s="85" t="s">
        <v>79</v>
      </c>
      <c r="K13" s="86" t="str">
        <f>if(J13="","",vlookup(J13,'Data source – Expense by depart'!$B$3:$C$120,2,0))</f>
        <v>Office &amp; warehouse rent amortization</v>
      </c>
      <c r="L13" s="87" t="s">
        <v>105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4">
        <v>10.0</v>
      </c>
      <c r="B14" s="81">
        <v>45664.0</v>
      </c>
      <c r="C14" s="14">
        <f t="shared" si="1"/>
        <v>7</v>
      </c>
      <c r="D14" s="14">
        <f t="shared" si="2"/>
        <v>1</v>
      </c>
      <c r="E14" s="14">
        <f t="shared" si="3"/>
        <v>2025</v>
      </c>
      <c r="F14" s="82" t="s">
        <v>159</v>
      </c>
      <c r="G14" s="84">
        <v>22000.0</v>
      </c>
      <c r="H14" s="83"/>
      <c r="I14" s="83">
        <f t="shared" si="4"/>
        <v>472664</v>
      </c>
      <c r="J14" s="88" t="s">
        <v>11</v>
      </c>
      <c r="K14" s="86" t="str">
        <f>if(J14="","",vlookup(J14,'Data source – Expense by depart'!$B$3:$C$120,2,0))</f>
        <v>Sales collections (goods)</v>
      </c>
      <c r="L14" s="87" t="s">
        <v>105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4">
        <v>11.0</v>
      </c>
      <c r="B15" s="81">
        <v>45665.0</v>
      </c>
      <c r="C15" s="14">
        <f t="shared" si="1"/>
        <v>8</v>
      </c>
      <c r="D15" s="14">
        <f t="shared" si="2"/>
        <v>1</v>
      </c>
      <c r="E15" s="14">
        <f t="shared" si="3"/>
        <v>2025</v>
      </c>
      <c r="F15" s="82" t="s">
        <v>159</v>
      </c>
      <c r="G15" s="84">
        <v>34000.0</v>
      </c>
      <c r="H15" s="83"/>
      <c r="I15" s="83">
        <f t="shared" si="4"/>
        <v>506664</v>
      </c>
      <c r="J15" s="88" t="s">
        <v>11</v>
      </c>
      <c r="K15" s="86" t="str">
        <f>if(J15="","",vlookup(J15,'Data source – Expense by depart'!$B$3:$C$120,2,0))</f>
        <v>Sales collections (goods)</v>
      </c>
      <c r="L15" s="87" t="s">
        <v>106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4">
        <v>12.0</v>
      </c>
      <c r="B16" s="81">
        <v>45665.0</v>
      </c>
      <c r="C16" s="14">
        <f t="shared" si="1"/>
        <v>8</v>
      </c>
      <c r="D16" s="14">
        <f t="shared" si="2"/>
        <v>1</v>
      </c>
      <c r="E16" s="14">
        <f t="shared" si="3"/>
        <v>2025</v>
      </c>
      <c r="F16" s="82" t="s">
        <v>163</v>
      </c>
      <c r="G16" s="83"/>
      <c r="H16" s="84">
        <v>34000.0</v>
      </c>
      <c r="I16" s="83">
        <f t="shared" si="4"/>
        <v>472664</v>
      </c>
      <c r="J16" s="85" t="s">
        <v>45</v>
      </c>
      <c r="K16" s="86" t="str">
        <f>if(J16="","",vlookup(J16,'Data source – Expense by depart'!$B$3:$C$120,2,0))</f>
        <v>Facebook advertising expense</v>
      </c>
      <c r="L16" s="87" t="s">
        <v>106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4">
        <v>13.0</v>
      </c>
      <c r="B17" s="81">
        <v>45666.0</v>
      </c>
      <c r="C17" s="14">
        <f t="shared" si="1"/>
        <v>9</v>
      </c>
      <c r="D17" s="14">
        <f t="shared" si="2"/>
        <v>1</v>
      </c>
      <c r="E17" s="14">
        <f t="shared" si="3"/>
        <v>2025</v>
      </c>
      <c r="F17" s="82" t="s">
        <v>159</v>
      </c>
      <c r="G17" s="84">
        <v>7000.0</v>
      </c>
      <c r="H17" s="83"/>
      <c r="I17" s="83">
        <f t="shared" si="4"/>
        <v>479664</v>
      </c>
      <c r="J17" s="88" t="s">
        <v>11</v>
      </c>
      <c r="K17" s="86" t="str">
        <f>if(J17="","",vlookup(J17,'Data source – Expense by depart'!$B$3:$C$120,2,0))</f>
        <v>Sales collections (goods)</v>
      </c>
      <c r="L17" s="87" t="s">
        <v>106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4">
        <v>14.0</v>
      </c>
      <c r="B18" s="81">
        <v>45667.0</v>
      </c>
      <c r="C18" s="14">
        <f t="shared" si="1"/>
        <v>10</v>
      </c>
      <c r="D18" s="14">
        <f t="shared" si="2"/>
        <v>1</v>
      </c>
      <c r="E18" s="14">
        <f t="shared" si="3"/>
        <v>2025</v>
      </c>
      <c r="F18" s="82" t="s">
        <v>164</v>
      </c>
      <c r="G18" s="83"/>
      <c r="H18" s="84">
        <v>2000.0</v>
      </c>
      <c r="I18" s="83">
        <f t="shared" si="4"/>
        <v>477664</v>
      </c>
      <c r="J18" s="85" t="s">
        <v>51</v>
      </c>
      <c r="K18" s="86" t="str">
        <f>if(J18="","",vlookup(J18,'Data source – Expense by depart'!$B$3:$C$120,2,0))</f>
        <v>Store utilities expense</v>
      </c>
      <c r="L18" s="87" t="s">
        <v>106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4">
        <v>15.0</v>
      </c>
      <c r="B19" s="81">
        <v>45667.0</v>
      </c>
      <c r="C19" s="14">
        <f t="shared" si="1"/>
        <v>10</v>
      </c>
      <c r="D19" s="14">
        <f t="shared" si="2"/>
        <v>1</v>
      </c>
      <c r="E19" s="14">
        <f t="shared" si="3"/>
        <v>2025</v>
      </c>
      <c r="F19" s="82" t="s">
        <v>165</v>
      </c>
      <c r="G19" s="83"/>
      <c r="H19" s="84">
        <v>45000.0</v>
      </c>
      <c r="I19" s="83">
        <f t="shared" si="4"/>
        <v>432664</v>
      </c>
      <c r="J19" s="85" t="s">
        <v>28</v>
      </c>
      <c r="K19" s="86" t="str">
        <f>if(J19="","",vlookup(J19,'Data source – Expense by depart'!$B$3:$C$120,2,0))</f>
        <v>Sales staff base salary expense</v>
      </c>
      <c r="L19" s="87" t="s">
        <v>105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4">
        <v>16.0</v>
      </c>
      <c r="B20" s="81">
        <v>45667.0</v>
      </c>
      <c r="C20" s="14">
        <f t="shared" si="1"/>
        <v>10</v>
      </c>
      <c r="D20" s="14">
        <f t="shared" si="2"/>
        <v>1</v>
      </c>
      <c r="E20" s="14">
        <f t="shared" si="3"/>
        <v>2025</v>
      </c>
      <c r="F20" s="82" t="s">
        <v>166</v>
      </c>
      <c r="G20" s="83"/>
      <c r="H20" s="84">
        <v>22000.0</v>
      </c>
      <c r="I20" s="83">
        <f t="shared" si="4"/>
        <v>410664</v>
      </c>
      <c r="J20" s="85" t="s">
        <v>28</v>
      </c>
      <c r="K20" s="86" t="str">
        <f>if(J20="","",vlookup(J20,'Data source – Expense by depart'!$B$3:$C$120,2,0))</f>
        <v>Sales staff base salary expense</v>
      </c>
      <c r="L20" s="87" t="s">
        <v>106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14">
        <v>17.0</v>
      </c>
      <c r="B21" s="81">
        <v>45667.0</v>
      </c>
      <c r="C21" s="14">
        <f t="shared" si="1"/>
        <v>10</v>
      </c>
      <c r="D21" s="14">
        <f t="shared" si="2"/>
        <v>1</v>
      </c>
      <c r="E21" s="14">
        <f t="shared" si="3"/>
        <v>2025</v>
      </c>
      <c r="F21" s="82" t="s">
        <v>167</v>
      </c>
      <c r="G21" s="83"/>
      <c r="H21" s="84">
        <v>16000.0</v>
      </c>
      <c r="I21" s="83">
        <f t="shared" si="4"/>
        <v>394664</v>
      </c>
      <c r="J21" s="85" t="s">
        <v>30</v>
      </c>
      <c r="K21" s="86" t="str">
        <f>if(J21="","",vlookup(J21,'Data source – Expense by depart'!$B$3:$C$120,2,0))</f>
        <v>KPI-based salary expense</v>
      </c>
      <c r="L21" s="87" t="s">
        <v>105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14">
        <v>18.0</v>
      </c>
      <c r="B22" s="81">
        <v>45667.0</v>
      </c>
      <c r="C22" s="14">
        <f t="shared" si="1"/>
        <v>10</v>
      </c>
      <c r="D22" s="14">
        <f t="shared" si="2"/>
        <v>1</v>
      </c>
      <c r="E22" s="14">
        <f t="shared" si="3"/>
        <v>2025</v>
      </c>
      <c r="F22" s="82" t="s">
        <v>168</v>
      </c>
      <c r="G22" s="83"/>
      <c r="H22" s="84">
        <v>7000.0</v>
      </c>
      <c r="I22" s="83">
        <f t="shared" si="4"/>
        <v>387664</v>
      </c>
      <c r="J22" s="85" t="s">
        <v>30</v>
      </c>
      <c r="K22" s="86" t="str">
        <f>if(J22="","",vlookup(J22,'Data source – Expense by depart'!$B$3:$C$120,2,0))</f>
        <v>KPI-based salary expense</v>
      </c>
      <c r="L22" s="87" t="s">
        <v>106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4">
        <v>19.0</v>
      </c>
      <c r="B23" s="81">
        <v>45667.0</v>
      </c>
      <c r="C23" s="14">
        <f t="shared" si="1"/>
        <v>10</v>
      </c>
      <c r="D23" s="14">
        <f t="shared" si="2"/>
        <v>1</v>
      </c>
      <c r="E23" s="14">
        <f t="shared" si="3"/>
        <v>2025</v>
      </c>
      <c r="F23" s="82" t="s">
        <v>169</v>
      </c>
      <c r="G23" s="83"/>
      <c r="H23" s="84">
        <v>89000.0</v>
      </c>
      <c r="I23" s="83">
        <f t="shared" si="4"/>
        <v>298664</v>
      </c>
      <c r="J23" s="85" t="s">
        <v>42</v>
      </c>
      <c r="K23" s="86" t="str">
        <f>if(J23="","",vlookup(J23,'Data source – Expense by depart'!$B$3:$C$120,2,0))</f>
        <v>Operations &amp; office salary expense</v>
      </c>
      <c r="L23" s="87" t="s">
        <v>158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14">
        <v>20.0</v>
      </c>
      <c r="B24" s="81">
        <v>45668.0</v>
      </c>
      <c r="C24" s="14">
        <f t="shared" si="1"/>
        <v>11</v>
      </c>
      <c r="D24" s="14">
        <f t="shared" si="2"/>
        <v>1</v>
      </c>
      <c r="E24" s="14">
        <f t="shared" si="3"/>
        <v>2025</v>
      </c>
      <c r="F24" s="82" t="s">
        <v>159</v>
      </c>
      <c r="G24" s="84">
        <v>22000.0</v>
      </c>
      <c r="H24" s="83"/>
      <c r="I24" s="83">
        <f t="shared" si="4"/>
        <v>320664</v>
      </c>
      <c r="J24" s="88" t="s">
        <v>11</v>
      </c>
      <c r="K24" s="86" t="str">
        <f>if(J24="","",vlookup(J24,'Data source – Expense by depart'!$B$3:$C$120,2,0))</f>
        <v>Sales collections (goods)</v>
      </c>
      <c r="L24" s="87" t="s">
        <v>105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4">
        <v>21.0</v>
      </c>
      <c r="B25" s="81">
        <v>45668.0</v>
      </c>
      <c r="C25" s="14">
        <f t="shared" si="1"/>
        <v>11</v>
      </c>
      <c r="D25" s="14">
        <f t="shared" si="2"/>
        <v>1</v>
      </c>
      <c r="E25" s="14">
        <f t="shared" si="3"/>
        <v>2025</v>
      </c>
      <c r="F25" s="82" t="s">
        <v>170</v>
      </c>
      <c r="G25" s="83"/>
      <c r="H25" s="84">
        <v>1000.0</v>
      </c>
      <c r="I25" s="83">
        <f t="shared" si="4"/>
        <v>319664</v>
      </c>
      <c r="J25" s="85" t="s">
        <v>55</v>
      </c>
      <c r="K25" s="86" t="str">
        <f>if(J25="","",vlookup(J25,'Data source – Expense by depart'!$B$3:$C$120,2,0))</f>
        <v>Other store expenses</v>
      </c>
      <c r="L25" s="87" t="s">
        <v>105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4">
        <v>22.0</v>
      </c>
      <c r="B26" s="81">
        <v>45669.0</v>
      </c>
      <c r="C26" s="14">
        <f t="shared" si="1"/>
        <v>12</v>
      </c>
      <c r="D26" s="14">
        <f t="shared" si="2"/>
        <v>1</v>
      </c>
      <c r="E26" s="14">
        <f t="shared" si="3"/>
        <v>2025</v>
      </c>
      <c r="F26" s="82" t="s">
        <v>160</v>
      </c>
      <c r="G26" s="83"/>
      <c r="H26" s="84">
        <v>45000.0</v>
      </c>
      <c r="I26" s="83">
        <f t="shared" si="4"/>
        <v>274664</v>
      </c>
      <c r="J26" s="85" t="s">
        <v>45</v>
      </c>
      <c r="K26" s="86" t="str">
        <f>if(J26="","",vlookup(J26,'Data source – Expense by depart'!$B$3:$C$120,2,0))</f>
        <v>Facebook advertising expense</v>
      </c>
      <c r="L26" s="87" t="s">
        <v>105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4">
        <v>23.0</v>
      </c>
      <c r="B27" s="81">
        <v>45670.0</v>
      </c>
      <c r="C27" s="14">
        <f t="shared" si="1"/>
        <v>13</v>
      </c>
      <c r="D27" s="14">
        <f t="shared" si="2"/>
        <v>1</v>
      </c>
      <c r="E27" s="14">
        <f t="shared" si="3"/>
        <v>2025</v>
      </c>
      <c r="F27" s="82" t="s">
        <v>171</v>
      </c>
      <c r="G27" s="83"/>
      <c r="H27" s="84">
        <v>18000.0</v>
      </c>
      <c r="I27" s="83">
        <f t="shared" si="4"/>
        <v>256664</v>
      </c>
      <c r="J27" s="85" t="s">
        <v>81</v>
      </c>
      <c r="K27" s="86" t="str">
        <f>if(J27="","",vlookup(J27,'Data source – Expense by depart'!$B$3:$C$120,2,0))</f>
        <v>Asset, tools &amp; equipment amortization</v>
      </c>
      <c r="L27" s="87" t="s">
        <v>158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4">
        <v>24.0</v>
      </c>
      <c r="B28" s="81">
        <v>45670.0</v>
      </c>
      <c r="C28" s="14">
        <f t="shared" si="1"/>
        <v>13</v>
      </c>
      <c r="D28" s="14">
        <f t="shared" si="2"/>
        <v>1</v>
      </c>
      <c r="E28" s="14">
        <f t="shared" si="3"/>
        <v>2025</v>
      </c>
      <c r="F28" s="82" t="s">
        <v>159</v>
      </c>
      <c r="G28" s="84">
        <v>34000.0</v>
      </c>
      <c r="H28" s="83"/>
      <c r="I28" s="83">
        <f t="shared" si="4"/>
        <v>290664</v>
      </c>
      <c r="J28" s="88" t="s">
        <v>11</v>
      </c>
      <c r="K28" s="86" t="str">
        <f>if(J28="","",vlookup(J28,'Data source – Expense by depart'!$B$3:$C$120,2,0))</f>
        <v>Sales collections (goods)</v>
      </c>
      <c r="L28" s="87" t="s">
        <v>106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14">
        <v>25.0</v>
      </c>
      <c r="B29" s="81">
        <v>45671.0</v>
      </c>
      <c r="C29" s="14">
        <f t="shared" si="1"/>
        <v>14</v>
      </c>
      <c r="D29" s="14">
        <f t="shared" si="2"/>
        <v>1</v>
      </c>
      <c r="E29" s="14">
        <f t="shared" si="3"/>
        <v>2025</v>
      </c>
      <c r="F29" s="82" t="s">
        <v>172</v>
      </c>
      <c r="G29" s="83"/>
      <c r="H29" s="84">
        <v>4000.0</v>
      </c>
      <c r="I29" s="83">
        <f t="shared" si="4"/>
        <v>286664</v>
      </c>
      <c r="J29" s="85" t="s">
        <v>88</v>
      </c>
      <c r="K29" s="86" t="str">
        <f>if(J29="","",vlookup(J29,'Data source – Expense by depart'!$B$3:$C$120,2,0))</f>
        <v>Customer refunds</v>
      </c>
      <c r="L29" s="87" t="s">
        <v>105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14">
        <v>26.0</v>
      </c>
      <c r="B30" s="81">
        <v>45672.0</v>
      </c>
      <c r="C30" s="14">
        <f t="shared" si="1"/>
        <v>15</v>
      </c>
      <c r="D30" s="14">
        <f t="shared" si="2"/>
        <v>1</v>
      </c>
      <c r="E30" s="14">
        <f t="shared" si="3"/>
        <v>2025</v>
      </c>
      <c r="F30" s="82" t="s">
        <v>159</v>
      </c>
      <c r="G30" s="84">
        <v>13000.0</v>
      </c>
      <c r="H30" s="83"/>
      <c r="I30" s="83">
        <f t="shared" si="4"/>
        <v>299664</v>
      </c>
      <c r="J30" s="88" t="s">
        <v>11</v>
      </c>
      <c r="K30" s="86" t="str">
        <f>if(J30="","",vlookup(J30,'Data source – Expense by depart'!$B$3:$C$120,2,0))</f>
        <v>Sales collections (goods)</v>
      </c>
      <c r="L30" s="87" t="s">
        <v>105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14">
        <v>27.0</v>
      </c>
      <c r="B31" s="81">
        <v>45672.0</v>
      </c>
      <c r="C31" s="14">
        <f t="shared" si="1"/>
        <v>15</v>
      </c>
      <c r="D31" s="14">
        <f t="shared" si="2"/>
        <v>1</v>
      </c>
      <c r="E31" s="14">
        <f t="shared" si="3"/>
        <v>2025</v>
      </c>
      <c r="F31" s="82" t="s">
        <v>173</v>
      </c>
      <c r="G31" s="83"/>
      <c r="H31" s="84">
        <v>4000.0</v>
      </c>
      <c r="I31" s="83">
        <f t="shared" si="4"/>
        <v>295664</v>
      </c>
      <c r="J31" s="85" t="s">
        <v>62</v>
      </c>
      <c r="K31" s="86" t="str">
        <f>if(J31="","",vlookup(J31,'Data source – Expense by depart'!$B$3:$C$120,2,0))</f>
        <v>Telecom &amp; internet expense</v>
      </c>
      <c r="L31" s="87" t="s">
        <v>158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14">
        <v>28.0</v>
      </c>
      <c r="B32" s="81">
        <v>45673.0</v>
      </c>
      <c r="C32" s="14">
        <f t="shared" si="1"/>
        <v>16</v>
      </c>
      <c r="D32" s="14">
        <f t="shared" si="2"/>
        <v>1</v>
      </c>
      <c r="E32" s="14">
        <f t="shared" si="3"/>
        <v>2025</v>
      </c>
      <c r="F32" s="82" t="s">
        <v>159</v>
      </c>
      <c r="G32" s="84">
        <v>3000.0</v>
      </c>
      <c r="H32" s="83"/>
      <c r="I32" s="83">
        <f t="shared" si="4"/>
        <v>298664</v>
      </c>
      <c r="J32" s="88" t="s">
        <v>11</v>
      </c>
      <c r="K32" s="86" t="str">
        <f>if(J32="","",vlookup(J32,'Data source – Expense by depart'!$B$3:$C$120,2,0))</f>
        <v>Sales collections (goods)</v>
      </c>
      <c r="L32" s="87" t="s">
        <v>105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14">
        <v>29.0</v>
      </c>
      <c r="B33" s="81">
        <v>45674.0</v>
      </c>
      <c r="C33" s="14">
        <f t="shared" si="1"/>
        <v>17</v>
      </c>
      <c r="D33" s="14">
        <f t="shared" si="2"/>
        <v>1</v>
      </c>
      <c r="E33" s="14">
        <f t="shared" si="3"/>
        <v>2025</v>
      </c>
      <c r="F33" s="82" t="s">
        <v>159</v>
      </c>
      <c r="G33" s="84">
        <v>4000.0</v>
      </c>
      <c r="H33" s="83"/>
      <c r="I33" s="83">
        <f t="shared" si="4"/>
        <v>302664</v>
      </c>
      <c r="J33" s="88" t="s">
        <v>11</v>
      </c>
      <c r="K33" s="86" t="str">
        <f>if(J33="","",vlookup(J33,'Data source – Expense by depart'!$B$3:$C$120,2,0))</f>
        <v>Sales collections (goods)</v>
      </c>
      <c r="L33" s="87" t="s">
        <v>106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14">
        <v>30.0</v>
      </c>
      <c r="B34" s="81">
        <v>45675.0</v>
      </c>
      <c r="C34" s="14">
        <f t="shared" si="1"/>
        <v>18</v>
      </c>
      <c r="D34" s="14">
        <f t="shared" si="2"/>
        <v>1</v>
      </c>
      <c r="E34" s="14">
        <f t="shared" si="3"/>
        <v>2025</v>
      </c>
      <c r="F34" s="82" t="s">
        <v>159</v>
      </c>
      <c r="G34" s="84">
        <v>38000.0</v>
      </c>
      <c r="H34" s="83"/>
      <c r="I34" s="83">
        <f t="shared" si="4"/>
        <v>340664</v>
      </c>
      <c r="J34" s="88" t="s">
        <v>11</v>
      </c>
      <c r="K34" s="86" t="str">
        <f>if(J34="","",vlookup(J34,'Data source – Expense by depart'!$B$3:$C$120,2,0))</f>
        <v>Sales collections (goods)</v>
      </c>
      <c r="L34" s="87" t="s">
        <v>105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14">
        <v>31.0</v>
      </c>
      <c r="B35" s="81">
        <v>45676.0</v>
      </c>
      <c r="C35" s="14">
        <f t="shared" si="1"/>
        <v>19</v>
      </c>
      <c r="D35" s="14">
        <f t="shared" si="2"/>
        <v>1</v>
      </c>
      <c r="E35" s="14">
        <f t="shared" si="3"/>
        <v>2025</v>
      </c>
      <c r="F35" s="82" t="s">
        <v>159</v>
      </c>
      <c r="G35" s="84">
        <v>13000.0</v>
      </c>
      <c r="H35" s="83"/>
      <c r="I35" s="83">
        <f t="shared" si="4"/>
        <v>353664</v>
      </c>
      <c r="J35" s="88" t="s">
        <v>11</v>
      </c>
      <c r="K35" s="86" t="str">
        <f>if(J35="","",vlookup(J35,'Data source – Expense by depart'!$B$3:$C$120,2,0))</f>
        <v>Sales collections (goods)</v>
      </c>
      <c r="L35" s="87" t="s">
        <v>106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14">
        <v>32.0</v>
      </c>
      <c r="B36" s="81">
        <v>45677.0</v>
      </c>
      <c r="C36" s="14">
        <f t="shared" si="1"/>
        <v>20</v>
      </c>
      <c r="D36" s="14">
        <f t="shared" si="2"/>
        <v>1</v>
      </c>
      <c r="E36" s="14">
        <f t="shared" si="3"/>
        <v>2025</v>
      </c>
      <c r="F36" s="82" t="s">
        <v>159</v>
      </c>
      <c r="G36" s="84">
        <v>22000.0</v>
      </c>
      <c r="H36" s="83"/>
      <c r="I36" s="83">
        <f t="shared" si="4"/>
        <v>375664</v>
      </c>
      <c r="J36" s="88" t="s">
        <v>11</v>
      </c>
      <c r="K36" s="86" t="str">
        <f>if(J36="","",vlookup(J36,'Data source – Expense by depart'!$B$3:$C$120,2,0))</f>
        <v>Sales collections (goods)</v>
      </c>
      <c r="L36" s="87" t="s">
        <v>105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14">
        <v>33.0</v>
      </c>
      <c r="B37" s="81">
        <v>45677.0</v>
      </c>
      <c r="C37" s="14">
        <f t="shared" si="1"/>
        <v>20</v>
      </c>
      <c r="D37" s="14">
        <f t="shared" si="2"/>
        <v>1</v>
      </c>
      <c r="E37" s="14">
        <f t="shared" si="3"/>
        <v>2025</v>
      </c>
      <c r="F37" s="82" t="s">
        <v>174</v>
      </c>
      <c r="G37" s="83"/>
      <c r="H37" s="84">
        <v>1000.0</v>
      </c>
      <c r="I37" s="83">
        <f t="shared" si="4"/>
        <v>374664</v>
      </c>
      <c r="J37" s="85" t="s">
        <v>49</v>
      </c>
      <c r="K37" s="86" t="str">
        <f>if(J37="","",vlookup(J37,'Data source – Expense by depart'!$B$3:$C$120,2,0))</f>
        <v>Delivery expense</v>
      </c>
      <c r="L37" s="87" t="s">
        <v>105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14">
        <v>34.0</v>
      </c>
      <c r="B38" s="81">
        <v>45678.0</v>
      </c>
      <c r="C38" s="14">
        <f t="shared" si="1"/>
        <v>21</v>
      </c>
      <c r="D38" s="14">
        <f t="shared" si="2"/>
        <v>1</v>
      </c>
      <c r="E38" s="14">
        <f t="shared" si="3"/>
        <v>2025</v>
      </c>
      <c r="F38" s="82" t="s">
        <v>159</v>
      </c>
      <c r="G38" s="84">
        <v>34000.0</v>
      </c>
      <c r="H38" s="83"/>
      <c r="I38" s="83">
        <f t="shared" si="4"/>
        <v>408664</v>
      </c>
      <c r="J38" s="88" t="s">
        <v>11</v>
      </c>
      <c r="K38" s="86" t="str">
        <f>if(J38="","",vlookup(J38,'Data source – Expense by depart'!$B$3:$C$120,2,0))</f>
        <v>Sales collections (goods)</v>
      </c>
      <c r="L38" s="87" t="s">
        <v>106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14">
        <v>35.0</v>
      </c>
      <c r="B39" s="81">
        <v>45679.0</v>
      </c>
      <c r="C39" s="14">
        <f t="shared" si="1"/>
        <v>22</v>
      </c>
      <c r="D39" s="14">
        <f t="shared" si="2"/>
        <v>1</v>
      </c>
      <c r="E39" s="14">
        <f t="shared" si="3"/>
        <v>2025</v>
      </c>
      <c r="F39" s="82" t="s">
        <v>159</v>
      </c>
      <c r="G39" s="84">
        <v>13000.0</v>
      </c>
      <c r="H39" s="83"/>
      <c r="I39" s="83">
        <f t="shared" si="4"/>
        <v>421664</v>
      </c>
      <c r="J39" s="88" t="s">
        <v>11</v>
      </c>
      <c r="K39" s="86" t="str">
        <f>if(J39="","",vlookup(J39,'Data source – Expense by depart'!$B$3:$C$120,2,0))</f>
        <v>Sales collections (goods)</v>
      </c>
      <c r="L39" s="87" t="s">
        <v>105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14">
        <v>36.0</v>
      </c>
      <c r="B40" s="81">
        <v>45679.0</v>
      </c>
      <c r="C40" s="14">
        <f t="shared" si="1"/>
        <v>22</v>
      </c>
      <c r="D40" s="14">
        <f t="shared" si="2"/>
        <v>1</v>
      </c>
      <c r="E40" s="14">
        <f t="shared" si="3"/>
        <v>2025</v>
      </c>
      <c r="F40" s="82" t="s">
        <v>163</v>
      </c>
      <c r="G40" s="83"/>
      <c r="H40" s="84">
        <v>22000.0</v>
      </c>
      <c r="I40" s="83">
        <f t="shared" si="4"/>
        <v>399664</v>
      </c>
      <c r="J40" s="85" t="s">
        <v>45</v>
      </c>
      <c r="K40" s="86" t="str">
        <f>if(J40="","",vlookup(J40,'Data source – Expense by depart'!$B$3:$C$120,2,0))</f>
        <v>Facebook advertising expense</v>
      </c>
      <c r="L40" s="87" t="s">
        <v>106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14">
        <v>37.0</v>
      </c>
      <c r="B41" s="81">
        <v>45680.0</v>
      </c>
      <c r="C41" s="14">
        <f t="shared" si="1"/>
        <v>23</v>
      </c>
      <c r="D41" s="14">
        <f t="shared" si="2"/>
        <v>1</v>
      </c>
      <c r="E41" s="14">
        <f t="shared" si="3"/>
        <v>2025</v>
      </c>
      <c r="F41" s="82" t="s">
        <v>159</v>
      </c>
      <c r="G41" s="84">
        <v>9000.0</v>
      </c>
      <c r="H41" s="83"/>
      <c r="I41" s="83">
        <f t="shared" si="4"/>
        <v>408664</v>
      </c>
      <c r="J41" s="88" t="s">
        <v>11</v>
      </c>
      <c r="K41" s="86" t="str">
        <f>if(J41="","",vlookup(J41,'Data source – Expense by depart'!$B$3:$C$120,2,0))</f>
        <v>Sales collections (goods)</v>
      </c>
      <c r="L41" s="87" t="s">
        <v>105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14">
        <v>38.0</v>
      </c>
      <c r="B42" s="81">
        <v>45681.0</v>
      </c>
      <c r="C42" s="14">
        <f t="shared" si="1"/>
        <v>24</v>
      </c>
      <c r="D42" s="14">
        <f t="shared" si="2"/>
        <v>1</v>
      </c>
      <c r="E42" s="14">
        <f t="shared" si="3"/>
        <v>2025</v>
      </c>
      <c r="F42" s="82" t="s">
        <v>159</v>
      </c>
      <c r="G42" s="84">
        <v>20000.0</v>
      </c>
      <c r="H42" s="83"/>
      <c r="I42" s="83">
        <f t="shared" si="4"/>
        <v>428664</v>
      </c>
      <c r="J42" s="88" t="s">
        <v>11</v>
      </c>
      <c r="K42" s="86" t="str">
        <f>if(J42="","",vlookup(J42,'Data source – Expense by depart'!$B$3:$C$120,2,0))</f>
        <v>Sales collections (goods)</v>
      </c>
      <c r="L42" s="87" t="s">
        <v>106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14">
        <v>39.0</v>
      </c>
      <c r="B43" s="81">
        <v>45682.0</v>
      </c>
      <c r="C43" s="14">
        <f t="shared" si="1"/>
        <v>25</v>
      </c>
      <c r="D43" s="14">
        <f t="shared" si="2"/>
        <v>1</v>
      </c>
      <c r="E43" s="14">
        <f t="shared" si="3"/>
        <v>2025</v>
      </c>
      <c r="F43" s="82" t="s">
        <v>159</v>
      </c>
      <c r="G43" s="84">
        <v>11000.0</v>
      </c>
      <c r="H43" s="83"/>
      <c r="I43" s="83">
        <f t="shared" si="4"/>
        <v>439664</v>
      </c>
      <c r="J43" s="88" t="s">
        <v>11</v>
      </c>
      <c r="K43" s="86" t="str">
        <f>if(J43="","",vlookup(J43,'Data source – Expense by depart'!$B$3:$C$120,2,0))</f>
        <v>Sales collections (goods)</v>
      </c>
      <c r="L43" s="87" t="s">
        <v>106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14">
        <v>40.0</v>
      </c>
      <c r="B44" s="81">
        <v>45683.0</v>
      </c>
      <c r="C44" s="14">
        <f t="shared" si="1"/>
        <v>26</v>
      </c>
      <c r="D44" s="14">
        <f t="shared" si="2"/>
        <v>1</v>
      </c>
      <c r="E44" s="14">
        <f t="shared" si="3"/>
        <v>2025</v>
      </c>
      <c r="F44" s="82" t="s">
        <v>159</v>
      </c>
      <c r="G44" s="84">
        <v>15000.0</v>
      </c>
      <c r="H44" s="83"/>
      <c r="I44" s="83">
        <f t="shared" si="4"/>
        <v>454664</v>
      </c>
      <c r="J44" s="88" t="s">
        <v>11</v>
      </c>
      <c r="K44" s="86" t="str">
        <f>if(J44="","",vlookup(J44,'Data source – Expense by depart'!$B$3:$C$120,2,0))</f>
        <v>Sales collections (goods)</v>
      </c>
      <c r="L44" s="87" t="s">
        <v>106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14">
        <v>41.0</v>
      </c>
      <c r="B45" s="81">
        <v>45684.0</v>
      </c>
      <c r="C45" s="14">
        <f t="shared" si="1"/>
        <v>27</v>
      </c>
      <c r="D45" s="14">
        <f t="shared" si="2"/>
        <v>1</v>
      </c>
      <c r="E45" s="14">
        <f t="shared" si="3"/>
        <v>2025</v>
      </c>
      <c r="F45" s="82" t="s">
        <v>175</v>
      </c>
      <c r="G45" s="84">
        <v>19000.0</v>
      </c>
      <c r="H45" s="83"/>
      <c r="I45" s="83">
        <f t="shared" si="4"/>
        <v>473664</v>
      </c>
      <c r="J45" s="88" t="s">
        <v>17</v>
      </c>
      <c r="K45" s="86" t="str">
        <f>if(J45="","",vlookup(J45,'Data source – Expense by depart'!$B$3:$C$120,2,0))</f>
        <v>Loan collections</v>
      </c>
      <c r="L45" s="87" t="s">
        <v>105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14">
        <v>42.0</v>
      </c>
      <c r="B46" s="81">
        <v>45685.0</v>
      </c>
      <c r="C46" s="14">
        <f t="shared" si="1"/>
        <v>28</v>
      </c>
      <c r="D46" s="14">
        <f t="shared" si="2"/>
        <v>1</v>
      </c>
      <c r="E46" s="14">
        <f t="shared" si="3"/>
        <v>2025</v>
      </c>
      <c r="F46" s="82" t="s">
        <v>159</v>
      </c>
      <c r="G46" s="84">
        <v>16000.0</v>
      </c>
      <c r="H46" s="83"/>
      <c r="I46" s="83">
        <f t="shared" si="4"/>
        <v>489664</v>
      </c>
      <c r="J46" s="88" t="s">
        <v>11</v>
      </c>
      <c r="K46" s="86" t="str">
        <f>if(J46="","",vlookup(J46,'Data source – Expense by depart'!$B$3:$C$120,2,0))</f>
        <v>Sales collections (goods)</v>
      </c>
      <c r="L46" s="87" t="s">
        <v>105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14">
        <v>43.0</v>
      </c>
      <c r="B47" s="81">
        <v>45685.0</v>
      </c>
      <c r="C47" s="14">
        <f t="shared" si="1"/>
        <v>28</v>
      </c>
      <c r="D47" s="14">
        <f t="shared" si="2"/>
        <v>1</v>
      </c>
      <c r="E47" s="14">
        <f t="shared" si="3"/>
        <v>2025</v>
      </c>
      <c r="F47" s="82" t="s">
        <v>174</v>
      </c>
      <c r="G47" s="83"/>
      <c r="H47" s="84">
        <v>448.0</v>
      </c>
      <c r="I47" s="83">
        <f t="shared" si="4"/>
        <v>489216</v>
      </c>
      <c r="J47" s="85" t="s">
        <v>49</v>
      </c>
      <c r="K47" s="86" t="str">
        <f>if(J47="","",vlookup(J47,'Data source – Expense by depart'!$B$3:$C$120,2,0))</f>
        <v>Delivery expense</v>
      </c>
      <c r="L47" s="87" t="s">
        <v>105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14">
        <v>44.0</v>
      </c>
      <c r="B48" s="81">
        <v>45686.0</v>
      </c>
      <c r="C48" s="14">
        <f t="shared" si="1"/>
        <v>29</v>
      </c>
      <c r="D48" s="14">
        <f t="shared" si="2"/>
        <v>1</v>
      </c>
      <c r="E48" s="14">
        <f t="shared" si="3"/>
        <v>2025</v>
      </c>
      <c r="F48" s="82" t="s">
        <v>159</v>
      </c>
      <c r="G48" s="84">
        <v>20000.0</v>
      </c>
      <c r="H48" s="83"/>
      <c r="I48" s="83">
        <f t="shared" si="4"/>
        <v>509216</v>
      </c>
      <c r="J48" s="88" t="s">
        <v>11</v>
      </c>
      <c r="K48" s="86" t="str">
        <f>if(J48="","",vlookup(J48,'Data source – Expense by depart'!$B$3:$C$120,2,0))</f>
        <v>Sales collections (goods)</v>
      </c>
      <c r="L48" s="87" t="s">
        <v>105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14">
        <v>45.0</v>
      </c>
      <c r="B49" s="81">
        <v>45687.0</v>
      </c>
      <c r="C49" s="14">
        <f t="shared" si="1"/>
        <v>30</v>
      </c>
      <c r="D49" s="14">
        <f t="shared" si="2"/>
        <v>1</v>
      </c>
      <c r="E49" s="14">
        <f t="shared" si="3"/>
        <v>2025</v>
      </c>
      <c r="F49" s="82" t="s">
        <v>159</v>
      </c>
      <c r="G49" s="84">
        <v>22000.0</v>
      </c>
      <c r="H49" s="83"/>
      <c r="I49" s="83">
        <f t="shared" si="4"/>
        <v>531216</v>
      </c>
      <c r="J49" s="88" t="s">
        <v>11</v>
      </c>
      <c r="K49" s="86" t="str">
        <f>if(J49="","",vlookup(J49,'Data source – Expense by depart'!$B$3:$C$120,2,0))</f>
        <v>Sales collections (goods)</v>
      </c>
      <c r="L49" s="87" t="s">
        <v>105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14">
        <v>46.0</v>
      </c>
      <c r="B50" s="81">
        <v>45688.0</v>
      </c>
      <c r="C50" s="14">
        <f t="shared" si="1"/>
        <v>31</v>
      </c>
      <c r="D50" s="14">
        <f t="shared" si="2"/>
        <v>1</v>
      </c>
      <c r="E50" s="14">
        <f t="shared" si="3"/>
        <v>2025</v>
      </c>
      <c r="F50" s="82" t="s">
        <v>159</v>
      </c>
      <c r="G50" s="84">
        <v>25000.0</v>
      </c>
      <c r="H50" s="83"/>
      <c r="I50" s="83">
        <f t="shared" si="4"/>
        <v>556216</v>
      </c>
      <c r="J50" s="88" t="s">
        <v>11</v>
      </c>
      <c r="K50" s="86" t="str">
        <f>if(J50="","",vlookup(J50,'Data source – Expense by depart'!$B$3:$C$120,2,0))</f>
        <v>Sales collections (goods)</v>
      </c>
      <c r="L50" s="87" t="s">
        <v>106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14">
        <v>47.0</v>
      </c>
      <c r="B51" s="81">
        <v>45688.0</v>
      </c>
      <c r="C51" s="14">
        <f t="shared" si="1"/>
        <v>31</v>
      </c>
      <c r="D51" s="14">
        <f t="shared" si="2"/>
        <v>1</v>
      </c>
      <c r="E51" s="14">
        <f t="shared" si="3"/>
        <v>2025</v>
      </c>
      <c r="F51" s="82" t="s">
        <v>176</v>
      </c>
      <c r="G51" s="83"/>
      <c r="H51" s="84">
        <v>448.0</v>
      </c>
      <c r="I51" s="83">
        <f t="shared" si="4"/>
        <v>555768</v>
      </c>
      <c r="J51" s="85" t="s">
        <v>62</v>
      </c>
      <c r="K51" s="86" t="str">
        <f>if(J51="","",vlookup(J51,'Data source – Expense by depart'!$B$3:$C$120,2,0))</f>
        <v>Telecom &amp; internet expense</v>
      </c>
      <c r="L51" s="87" t="s">
        <v>158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14">
        <v>48.0</v>
      </c>
      <c r="B52" s="81">
        <v>45688.0</v>
      </c>
      <c r="C52" s="14">
        <f t="shared" si="1"/>
        <v>31</v>
      </c>
      <c r="D52" s="14">
        <f t="shared" si="2"/>
        <v>1</v>
      </c>
      <c r="E52" s="14">
        <f t="shared" si="3"/>
        <v>2025</v>
      </c>
      <c r="F52" s="82" t="s">
        <v>177</v>
      </c>
      <c r="G52" s="83"/>
      <c r="H52" s="84">
        <v>67000.0</v>
      </c>
      <c r="I52" s="83">
        <f t="shared" si="4"/>
        <v>488768</v>
      </c>
      <c r="J52" s="88" t="s">
        <v>25</v>
      </c>
      <c r="K52" s="86" t="str">
        <f>if(J52="","",vlookup(J52,'Data source – Expense by depart'!$B$3:$C$120,2,0))</f>
        <v>Inventory purchase payment</v>
      </c>
      <c r="L52" s="87" t="s">
        <v>105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14">
        <v>49.0</v>
      </c>
      <c r="B53" s="81">
        <v>45688.0</v>
      </c>
      <c r="C53" s="14">
        <f t="shared" si="1"/>
        <v>31</v>
      </c>
      <c r="D53" s="14">
        <f t="shared" si="2"/>
        <v>1</v>
      </c>
      <c r="E53" s="14">
        <f t="shared" si="3"/>
        <v>2025</v>
      </c>
      <c r="F53" s="82" t="s">
        <v>177</v>
      </c>
      <c r="G53" s="83"/>
      <c r="H53" s="84">
        <v>45000.0</v>
      </c>
      <c r="I53" s="83">
        <f t="shared" si="4"/>
        <v>443768</v>
      </c>
      <c r="J53" s="88" t="s">
        <v>25</v>
      </c>
      <c r="K53" s="86" t="str">
        <f>if(J53="","",vlookup(J53,'Data source – Expense by depart'!$B$3:$C$120,2,0))</f>
        <v>Inventory purchase payment</v>
      </c>
      <c r="L53" s="87" t="s">
        <v>106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14"/>
      <c r="B54" s="81"/>
      <c r="C54" s="14" t="str">
        <f t="shared" si="1"/>
        <v/>
      </c>
      <c r="D54" s="14" t="str">
        <f t="shared" si="2"/>
        <v/>
      </c>
      <c r="E54" s="14" t="str">
        <f t="shared" si="3"/>
        <v/>
      </c>
      <c r="F54" s="89"/>
      <c r="G54" s="83"/>
      <c r="H54" s="83"/>
      <c r="I54" s="83"/>
      <c r="J54" s="85"/>
      <c r="K54" s="86" t="str">
        <f>if(J54="","",vlookup(J54,'Data source – Expense by depart'!$B$3:$C$120,2,0))</f>
        <v/>
      </c>
      <c r="L54" s="90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14"/>
      <c r="B55" s="81"/>
      <c r="C55" s="14" t="str">
        <f t="shared" si="1"/>
        <v/>
      </c>
      <c r="D55" s="14" t="str">
        <f t="shared" si="2"/>
        <v/>
      </c>
      <c r="E55" s="14" t="str">
        <f t="shared" si="3"/>
        <v/>
      </c>
      <c r="F55" s="89"/>
      <c r="G55" s="83"/>
      <c r="H55" s="83"/>
      <c r="I55" s="83"/>
      <c r="J55" s="85"/>
      <c r="K55" s="86" t="str">
        <f>if(J55="","",vlookup(J55,'Data source – Expense by depart'!$B$3:$C$120,2,0))</f>
        <v/>
      </c>
      <c r="L55" s="90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14"/>
      <c r="B56" s="81"/>
      <c r="C56" s="14" t="str">
        <f t="shared" si="1"/>
        <v/>
      </c>
      <c r="D56" s="14" t="str">
        <f t="shared" si="2"/>
        <v/>
      </c>
      <c r="E56" s="14" t="str">
        <f t="shared" si="3"/>
        <v/>
      </c>
      <c r="F56" s="89"/>
      <c r="G56" s="83"/>
      <c r="H56" s="83"/>
      <c r="I56" s="83"/>
      <c r="J56" s="85"/>
      <c r="K56" s="86" t="str">
        <f>if(J56="","",vlookup(J56,'Data source – Expense by depart'!$B$3:$C$120,2,0))</f>
        <v/>
      </c>
      <c r="L56" s="90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14"/>
      <c r="B57" s="81"/>
      <c r="C57" s="14" t="str">
        <f t="shared" si="1"/>
        <v/>
      </c>
      <c r="D57" s="14" t="str">
        <f t="shared" si="2"/>
        <v/>
      </c>
      <c r="E57" s="14" t="str">
        <f t="shared" si="3"/>
        <v/>
      </c>
      <c r="F57" s="89"/>
      <c r="G57" s="83"/>
      <c r="H57" s="83"/>
      <c r="I57" s="83"/>
      <c r="J57" s="85"/>
      <c r="K57" s="86" t="str">
        <f>if(J57="","",vlookup(J57,'Data source – Expense by depart'!$B$3:$C$120,2,0))</f>
        <v/>
      </c>
      <c r="L57" s="90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14"/>
      <c r="B58" s="81"/>
      <c r="C58" s="14" t="str">
        <f t="shared" si="1"/>
        <v/>
      </c>
      <c r="D58" s="14" t="str">
        <f t="shared" si="2"/>
        <v/>
      </c>
      <c r="E58" s="14" t="str">
        <f t="shared" si="3"/>
        <v/>
      </c>
      <c r="F58" s="89"/>
      <c r="G58" s="83"/>
      <c r="H58" s="83"/>
      <c r="I58" s="83"/>
      <c r="J58" s="85"/>
      <c r="K58" s="86" t="str">
        <f>if(J58="","",vlookup(J58,'Data source – Expense by depart'!$B$3:$C$120,2,0))</f>
        <v/>
      </c>
      <c r="L58" s="90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14"/>
      <c r="B59" s="81"/>
      <c r="C59" s="14" t="str">
        <f t="shared" si="1"/>
        <v/>
      </c>
      <c r="D59" s="14" t="str">
        <f t="shared" si="2"/>
        <v/>
      </c>
      <c r="E59" s="14" t="str">
        <f t="shared" si="3"/>
        <v/>
      </c>
      <c r="F59" s="89"/>
      <c r="G59" s="83"/>
      <c r="H59" s="83"/>
      <c r="I59" s="83"/>
      <c r="J59" s="85"/>
      <c r="K59" s="86" t="str">
        <f>if(J59="","",vlookup(J59,'Data source – Expense by depart'!$B$3:$C$120,2,0))</f>
        <v/>
      </c>
      <c r="L59" s="90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14"/>
      <c r="B60" s="81"/>
      <c r="C60" s="14" t="str">
        <f t="shared" si="1"/>
        <v/>
      </c>
      <c r="D60" s="14" t="str">
        <f t="shared" si="2"/>
        <v/>
      </c>
      <c r="E60" s="14" t="str">
        <f t="shared" si="3"/>
        <v/>
      </c>
      <c r="F60" s="89"/>
      <c r="G60" s="83"/>
      <c r="H60" s="83"/>
      <c r="I60" s="83"/>
      <c r="J60" s="85"/>
      <c r="K60" s="86" t="str">
        <f>if(J60="","",vlookup(J60,'Data source – Expense by depart'!$B$3:$C$120,2,0))</f>
        <v/>
      </c>
      <c r="L60" s="90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14"/>
      <c r="B61" s="81"/>
      <c r="C61" s="14" t="str">
        <f t="shared" si="1"/>
        <v/>
      </c>
      <c r="D61" s="14" t="str">
        <f t="shared" si="2"/>
        <v/>
      </c>
      <c r="E61" s="14" t="str">
        <f t="shared" si="3"/>
        <v/>
      </c>
      <c r="F61" s="89"/>
      <c r="G61" s="83"/>
      <c r="H61" s="83"/>
      <c r="I61" s="83"/>
      <c r="J61" s="85"/>
      <c r="K61" s="86" t="str">
        <f>if(J61="","",vlookup(J61,'Data source – Expense by depart'!$B$3:$C$120,2,0))</f>
        <v/>
      </c>
      <c r="L61" s="90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14"/>
      <c r="B62" s="81"/>
      <c r="C62" s="14" t="str">
        <f t="shared" si="1"/>
        <v/>
      </c>
      <c r="D62" s="14" t="str">
        <f t="shared" si="2"/>
        <v/>
      </c>
      <c r="E62" s="14" t="str">
        <f t="shared" si="3"/>
        <v/>
      </c>
      <c r="F62" s="89"/>
      <c r="G62" s="83"/>
      <c r="H62" s="83"/>
      <c r="I62" s="83"/>
      <c r="J62" s="85"/>
      <c r="K62" s="86" t="str">
        <f>if(J62="","",vlookup(J62,'Data source – Expense by depart'!$B$3:$C$120,2,0))</f>
        <v/>
      </c>
      <c r="L62" s="90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14"/>
      <c r="B63" s="81"/>
      <c r="C63" s="14" t="str">
        <f t="shared" si="1"/>
        <v/>
      </c>
      <c r="D63" s="14" t="str">
        <f t="shared" si="2"/>
        <v/>
      </c>
      <c r="E63" s="14" t="str">
        <f t="shared" si="3"/>
        <v/>
      </c>
      <c r="F63" s="89"/>
      <c r="G63" s="83"/>
      <c r="H63" s="83"/>
      <c r="I63" s="83"/>
      <c r="J63" s="85"/>
      <c r="K63" s="86" t="str">
        <f>if(J63="","",vlookup(J63,'Data source – Expense by depart'!$B$3:$C$120,2,0))</f>
        <v/>
      </c>
      <c r="L63" s="90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14"/>
      <c r="B64" s="81"/>
      <c r="C64" s="14" t="str">
        <f t="shared" si="1"/>
        <v/>
      </c>
      <c r="D64" s="14" t="str">
        <f t="shared" si="2"/>
        <v/>
      </c>
      <c r="E64" s="14" t="str">
        <f t="shared" si="3"/>
        <v/>
      </c>
      <c r="F64" s="89"/>
      <c r="G64" s="83"/>
      <c r="H64" s="83"/>
      <c r="I64" s="83"/>
      <c r="J64" s="85"/>
      <c r="K64" s="86" t="str">
        <f>if(J64="","",vlookup(J64,'Data source – Expense by depart'!$B$3:$C$120,2,0))</f>
        <v/>
      </c>
      <c r="L64" s="90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14"/>
      <c r="B65" s="81"/>
      <c r="C65" s="14" t="str">
        <f t="shared" si="1"/>
        <v/>
      </c>
      <c r="D65" s="14" t="str">
        <f t="shared" si="2"/>
        <v/>
      </c>
      <c r="E65" s="14" t="str">
        <f t="shared" si="3"/>
        <v/>
      </c>
      <c r="F65" s="89"/>
      <c r="G65" s="83"/>
      <c r="H65" s="83"/>
      <c r="I65" s="83"/>
      <c r="J65" s="85"/>
      <c r="K65" s="86" t="str">
        <f>if(J65="","",vlookup(J65,'Data source – Expense by depart'!$B$3:$C$120,2,0))</f>
        <v/>
      </c>
      <c r="L65" s="90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14"/>
      <c r="B66" s="81"/>
      <c r="C66" s="14" t="str">
        <f t="shared" si="1"/>
        <v/>
      </c>
      <c r="D66" s="14" t="str">
        <f t="shared" si="2"/>
        <v/>
      </c>
      <c r="E66" s="14" t="str">
        <f t="shared" si="3"/>
        <v/>
      </c>
      <c r="F66" s="89"/>
      <c r="G66" s="83"/>
      <c r="H66" s="83"/>
      <c r="I66" s="83"/>
      <c r="J66" s="85"/>
      <c r="K66" s="86" t="str">
        <f>if(J66="","",vlookup(J66,'Data source – Expense by depart'!$B$3:$C$120,2,0))</f>
        <v/>
      </c>
      <c r="L66" s="90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14"/>
      <c r="B67" s="81"/>
      <c r="C67" s="14" t="str">
        <f t="shared" si="1"/>
        <v/>
      </c>
      <c r="D67" s="14" t="str">
        <f t="shared" si="2"/>
        <v/>
      </c>
      <c r="E67" s="14" t="str">
        <f t="shared" si="3"/>
        <v/>
      </c>
      <c r="F67" s="89"/>
      <c r="G67" s="83"/>
      <c r="H67" s="83"/>
      <c r="I67" s="83"/>
      <c r="J67" s="85"/>
      <c r="K67" s="86" t="str">
        <f>if(J67="","",vlookup(J67,'Data source – Expense by depart'!$B$3:$C$120,2,0))</f>
        <v/>
      </c>
      <c r="L67" s="90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14"/>
      <c r="B68" s="81"/>
      <c r="C68" s="14" t="str">
        <f t="shared" si="1"/>
        <v/>
      </c>
      <c r="D68" s="14" t="str">
        <f t="shared" si="2"/>
        <v/>
      </c>
      <c r="E68" s="14" t="str">
        <f t="shared" si="3"/>
        <v/>
      </c>
      <c r="F68" s="89"/>
      <c r="G68" s="83"/>
      <c r="H68" s="83"/>
      <c r="I68" s="83"/>
      <c r="J68" s="85"/>
      <c r="K68" s="86" t="str">
        <f>if(J68="","",vlookup(J68,'Data source – Expense by depart'!$B$3:$C$120,2,0))</f>
        <v/>
      </c>
      <c r="L68" s="90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14"/>
      <c r="B69" s="81"/>
      <c r="C69" s="14" t="str">
        <f t="shared" si="1"/>
        <v/>
      </c>
      <c r="D69" s="14" t="str">
        <f t="shared" si="2"/>
        <v/>
      </c>
      <c r="E69" s="14" t="str">
        <f t="shared" si="3"/>
        <v/>
      </c>
      <c r="F69" s="89"/>
      <c r="G69" s="83"/>
      <c r="H69" s="83"/>
      <c r="I69" s="83"/>
      <c r="J69" s="85"/>
      <c r="K69" s="86" t="str">
        <f>if(J69="","",vlookup(J69,'Data source – Expense by depart'!$B$3:$C$120,2,0))</f>
        <v/>
      </c>
      <c r="L69" s="90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14"/>
      <c r="B70" s="81"/>
      <c r="C70" s="14" t="str">
        <f t="shared" si="1"/>
        <v/>
      </c>
      <c r="D70" s="14" t="str">
        <f t="shared" si="2"/>
        <v/>
      </c>
      <c r="E70" s="14" t="str">
        <f t="shared" si="3"/>
        <v/>
      </c>
      <c r="F70" s="89"/>
      <c r="G70" s="83"/>
      <c r="H70" s="83"/>
      <c r="I70" s="83"/>
      <c r="J70" s="85"/>
      <c r="K70" s="86" t="str">
        <f>if(J70="","",vlookup(J70,'Data source – Expense by depart'!$B$3:$C$120,2,0))</f>
        <v/>
      </c>
      <c r="L70" s="90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14"/>
      <c r="B71" s="81"/>
      <c r="C71" s="14" t="str">
        <f t="shared" si="1"/>
        <v/>
      </c>
      <c r="D71" s="14" t="str">
        <f t="shared" si="2"/>
        <v/>
      </c>
      <c r="E71" s="14" t="str">
        <f t="shared" si="3"/>
        <v/>
      </c>
      <c r="F71" s="89"/>
      <c r="G71" s="83"/>
      <c r="H71" s="83"/>
      <c r="I71" s="83"/>
      <c r="J71" s="85"/>
      <c r="K71" s="86" t="str">
        <f>if(J71="","",vlookup(J71,'Data source – Expense by depart'!$B$3:$C$120,2,0))</f>
        <v/>
      </c>
      <c r="L71" s="90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14"/>
      <c r="B72" s="81"/>
      <c r="C72" s="14" t="str">
        <f t="shared" si="1"/>
        <v/>
      </c>
      <c r="D72" s="14" t="str">
        <f t="shared" si="2"/>
        <v/>
      </c>
      <c r="E72" s="14" t="str">
        <f t="shared" si="3"/>
        <v/>
      </c>
      <c r="F72" s="89"/>
      <c r="G72" s="83"/>
      <c r="H72" s="83"/>
      <c r="I72" s="83"/>
      <c r="J72" s="85"/>
      <c r="K72" s="86" t="str">
        <f>if(J72="","",vlookup(J72,'Data source – Expense by depart'!$B$3:$C$120,2,0))</f>
        <v/>
      </c>
      <c r="L72" s="9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14"/>
      <c r="B73" s="81"/>
      <c r="C73" s="14" t="str">
        <f t="shared" si="1"/>
        <v/>
      </c>
      <c r="D73" s="14" t="str">
        <f t="shared" si="2"/>
        <v/>
      </c>
      <c r="E73" s="14" t="str">
        <f t="shared" si="3"/>
        <v/>
      </c>
      <c r="F73" s="89"/>
      <c r="G73" s="83"/>
      <c r="H73" s="83"/>
      <c r="I73" s="83"/>
      <c r="J73" s="85"/>
      <c r="K73" s="86" t="str">
        <f>if(J73="","",vlookup(J73,'Data source – Expense by depart'!$B$3:$C$120,2,0))</f>
        <v/>
      </c>
      <c r="L73" s="90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14"/>
      <c r="B74" s="81"/>
      <c r="C74" s="14" t="str">
        <f t="shared" si="1"/>
        <v/>
      </c>
      <c r="D74" s="14" t="str">
        <f t="shared" si="2"/>
        <v/>
      </c>
      <c r="E74" s="14" t="str">
        <f t="shared" si="3"/>
        <v/>
      </c>
      <c r="F74" s="89"/>
      <c r="G74" s="83"/>
      <c r="H74" s="83"/>
      <c r="I74" s="83"/>
      <c r="J74" s="85"/>
      <c r="K74" s="86" t="str">
        <f>if(J74="","",vlookup(J74,'Data source – Expense by depart'!$B$3:$C$120,2,0))</f>
        <v/>
      </c>
      <c r="L74" s="90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14"/>
      <c r="B75" s="81"/>
      <c r="C75" s="14" t="str">
        <f t="shared" si="1"/>
        <v/>
      </c>
      <c r="D75" s="14" t="str">
        <f t="shared" si="2"/>
        <v/>
      </c>
      <c r="E75" s="14" t="str">
        <f t="shared" si="3"/>
        <v/>
      </c>
      <c r="F75" s="89"/>
      <c r="G75" s="83"/>
      <c r="H75" s="83"/>
      <c r="I75" s="83"/>
      <c r="J75" s="85"/>
      <c r="K75" s="86" t="str">
        <f>if(J75="","",vlookup(J75,'Data source – Expense by depart'!$B$3:$C$120,2,0))</f>
        <v/>
      </c>
      <c r="L75" s="90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14"/>
      <c r="B76" s="81"/>
      <c r="C76" s="14" t="str">
        <f t="shared" si="1"/>
        <v/>
      </c>
      <c r="D76" s="14" t="str">
        <f t="shared" si="2"/>
        <v/>
      </c>
      <c r="E76" s="14" t="str">
        <f t="shared" si="3"/>
        <v/>
      </c>
      <c r="F76" s="89"/>
      <c r="G76" s="83"/>
      <c r="H76" s="83"/>
      <c r="I76" s="83"/>
      <c r="J76" s="85"/>
      <c r="K76" s="86" t="str">
        <f>if(J76="","",vlookup(J76,'Data source – Expense by depart'!$B$3:$C$120,2,0))</f>
        <v/>
      </c>
      <c r="L76" s="90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14"/>
      <c r="B77" s="81"/>
      <c r="C77" s="14" t="str">
        <f t="shared" si="1"/>
        <v/>
      </c>
      <c r="D77" s="14" t="str">
        <f t="shared" si="2"/>
        <v/>
      </c>
      <c r="E77" s="14" t="str">
        <f t="shared" si="3"/>
        <v/>
      </c>
      <c r="F77" s="89"/>
      <c r="G77" s="83"/>
      <c r="H77" s="83"/>
      <c r="I77" s="83"/>
      <c r="J77" s="85"/>
      <c r="K77" s="86" t="str">
        <f>if(J77="","",vlookup(J77,'Data source – Expense by depart'!$B$3:$C$120,2,0))</f>
        <v/>
      </c>
      <c r="L77" s="90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14"/>
      <c r="B78" s="81"/>
      <c r="C78" s="14" t="str">
        <f t="shared" si="1"/>
        <v/>
      </c>
      <c r="D78" s="14" t="str">
        <f t="shared" si="2"/>
        <v/>
      </c>
      <c r="E78" s="14" t="str">
        <f t="shared" si="3"/>
        <v/>
      </c>
      <c r="F78" s="89"/>
      <c r="G78" s="83"/>
      <c r="H78" s="83"/>
      <c r="I78" s="83"/>
      <c r="J78" s="85"/>
      <c r="K78" s="86" t="str">
        <f>if(J78="","",vlookup(J78,'Data source – Expense by depart'!$B$3:$C$120,2,0))</f>
        <v/>
      </c>
      <c r="L78" s="90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14"/>
      <c r="B79" s="81"/>
      <c r="C79" s="14" t="str">
        <f t="shared" si="1"/>
        <v/>
      </c>
      <c r="D79" s="14" t="str">
        <f t="shared" si="2"/>
        <v/>
      </c>
      <c r="E79" s="14" t="str">
        <f t="shared" si="3"/>
        <v/>
      </c>
      <c r="F79" s="89"/>
      <c r="G79" s="83"/>
      <c r="H79" s="83"/>
      <c r="I79" s="83"/>
      <c r="J79" s="85"/>
      <c r="K79" s="86" t="str">
        <f>if(J79="","",vlookup(J79,'Data source – Expense by depart'!$B$3:$C$120,2,0))</f>
        <v/>
      </c>
      <c r="L79" s="90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14"/>
      <c r="B80" s="81"/>
      <c r="C80" s="14" t="str">
        <f t="shared" si="1"/>
        <v/>
      </c>
      <c r="D80" s="14" t="str">
        <f t="shared" si="2"/>
        <v/>
      </c>
      <c r="E80" s="14" t="str">
        <f t="shared" si="3"/>
        <v/>
      </c>
      <c r="F80" s="89"/>
      <c r="G80" s="83"/>
      <c r="H80" s="83"/>
      <c r="I80" s="83"/>
      <c r="J80" s="85"/>
      <c r="K80" s="86" t="str">
        <f>if(J80="","",vlookup(J80,'Data source – Expense by depart'!$B$3:$C$120,2,0))</f>
        <v/>
      </c>
      <c r="L80" s="90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14"/>
      <c r="B81" s="81"/>
      <c r="C81" s="14" t="str">
        <f t="shared" si="1"/>
        <v/>
      </c>
      <c r="D81" s="14" t="str">
        <f t="shared" si="2"/>
        <v/>
      </c>
      <c r="E81" s="14" t="str">
        <f t="shared" si="3"/>
        <v/>
      </c>
      <c r="F81" s="89"/>
      <c r="G81" s="83"/>
      <c r="H81" s="83"/>
      <c r="I81" s="83"/>
      <c r="J81" s="85"/>
      <c r="K81" s="86" t="str">
        <f>if(J81="","",vlookup(J81,'Data source – Expense by depart'!$B$3:$C$120,2,0))</f>
        <v/>
      </c>
      <c r="L81" s="90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</sheetData>
  <mergeCells count="1">
    <mergeCell ref="A2:L2"/>
  </mergeCells>
  <dataValidations>
    <dataValidation type="list" allowBlank="1" showErrorMessage="1" sqref="J5:J81">
      <formula1>'Data source – Expense by depart'!$B:$B</formula1>
    </dataValidation>
    <dataValidation type="list" allowBlank="1" showErrorMessage="1" sqref="L5:L81">
      <formula1>'Data source – Expense by depart'!$E:$E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9.29"/>
    <col customWidth="1" min="2" max="2" width="18.57"/>
    <col customWidth="1" min="3" max="3" width="66.43"/>
    <col customWidth="1" min="4" max="4" width="8.71"/>
    <col customWidth="1" min="5" max="5" width="20.0"/>
    <col customWidth="1" min="6" max="6" width="35.71"/>
    <col customWidth="1" min="7" max="26" width="8.71"/>
  </cols>
  <sheetData>
    <row r="1" ht="24.0" customHeight="1">
      <c r="A1" s="91" t="s">
        <v>178</v>
      </c>
      <c r="B1" s="64"/>
      <c r="C1" s="65"/>
      <c r="D1" s="92"/>
      <c r="E1" s="91" t="s">
        <v>179</v>
      </c>
      <c r="F1" s="6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93" t="s">
        <v>180</v>
      </c>
      <c r="B2" s="93" t="s">
        <v>181</v>
      </c>
      <c r="C2" s="94" t="s">
        <v>182</v>
      </c>
      <c r="D2" s="2"/>
      <c r="E2" s="93" t="s">
        <v>181</v>
      </c>
      <c r="F2" s="94" t="s">
        <v>183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95">
        <v>1.0</v>
      </c>
      <c r="B3" s="95"/>
      <c r="C3" s="96" t="s">
        <v>184</v>
      </c>
      <c r="D3" s="2"/>
      <c r="E3" s="97" t="s">
        <v>105</v>
      </c>
      <c r="F3" s="98" t="s">
        <v>103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2.5" customHeight="1">
      <c r="A4" s="99">
        <v>1.1</v>
      </c>
      <c r="B4" s="100" t="s">
        <v>45</v>
      </c>
      <c r="C4" s="101" t="s">
        <v>44</v>
      </c>
      <c r="D4" s="2"/>
      <c r="E4" s="97" t="s">
        <v>106</v>
      </c>
      <c r="F4" s="98" t="s">
        <v>104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2.5" customHeight="1">
      <c r="A5" s="99">
        <f t="shared" ref="A5:A9" si="1">+A4+0.1</f>
        <v>1.2</v>
      </c>
      <c r="B5" s="100" t="s">
        <v>47</v>
      </c>
      <c r="C5" s="101" t="s">
        <v>46</v>
      </c>
      <c r="D5" s="2"/>
      <c r="E5" s="97" t="s">
        <v>158</v>
      </c>
      <c r="F5" s="98" t="s">
        <v>185</v>
      </c>
      <c r="G5" s="102" t="s">
        <v>186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2.5" customHeight="1">
      <c r="A6" s="99">
        <f t="shared" si="1"/>
        <v>1.3</v>
      </c>
      <c r="B6" s="100" t="s">
        <v>49</v>
      </c>
      <c r="C6" s="101" t="s">
        <v>48</v>
      </c>
      <c r="D6" s="2"/>
      <c r="E6" s="103" t="s">
        <v>187</v>
      </c>
      <c r="F6" s="86" t="s">
        <v>187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>
      <c r="A7" s="99">
        <f t="shared" si="1"/>
        <v>1.4</v>
      </c>
      <c r="B7" s="100" t="s">
        <v>51</v>
      </c>
      <c r="C7" s="101" t="s">
        <v>50</v>
      </c>
      <c r="D7" s="2"/>
      <c r="E7" s="103"/>
      <c r="F7" s="8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2.5" customHeight="1">
      <c r="A8" s="99">
        <f t="shared" si="1"/>
        <v>1.5</v>
      </c>
      <c r="B8" s="100" t="s">
        <v>53</v>
      </c>
      <c r="C8" s="101" t="s">
        <v>52</v>
      </c>
      <c r="D8" s="2"/>
      <c r="E8" s="103"/>
      <c r="F8" s="8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2.5" customHeight="1">
      <c r="A9" s="99">
        <f t="shared" si="1"/>
        <v>1.6</v>
      </c>
      <c r="B9" s="100" t="s">
        <v>55</v>
      </c>
      <c r="C9" s="101" t="s">
        <v>54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95">
        <v>2.0</v>
      </c>
      <c r="B10" s="95"/>
      <c r="C10" s="96" t="s">
        <v>26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2.5" customHeight="1">
      <c r="A11" s="99">
        <v>2.1</v>
      </c>
      <c r="B11" s="100" t="s">
        <v>28</v>
      </c>
      <c r="C11" s="101" t="s">
        <v>188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2.5" customHeight="1">
      <c r="A12" s="99">
        <f t="shared" ref="A12:A18" si="2">+A11+0.1</f>
        <v>2.2</v>
      </c>
      <c r="B12" s="100" t="s">
        <v>30</v>
      </c>
      <c r="C12" s="101" t="s">
        <v>29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2.5" customHeight="1">
      <c r="A13" s="99">
        <f t="shared" si="2"/>
        <v>2.3</v>
      </c>
      <c r="B13" s="100" t="s">
        <v>32</v>
      </c>
      <c r="C13" s="101" t="s">
        <v>31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2.5" customHeight="1">
      <c r="A14" s="99">
        <f t="shared" si="2"/>
        <v>2.4</v>
      </c>
      <c r="B14" s="100" t="s">
        <v>34</v>
      </c>
      <c r="C14" s="101" t="s">
        <v>33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99">
        <f t="shared" si="2"/>
        <v>2.5</v>
      </c>
      <c r="B15" s="100" t="s">
        <v>36</v>
      </c>
      <c r="C15" s="101" t="s">
        <v>35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99">
        <f t="shared" si="2"/>
        <v>2.6</v>
      </c>
      <c r="B16" s="100" t="s">
        <v>38</v>
      </c>
      <c r="C16" s="101" t="s">
        <v>124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99">
        <f t="shared" si="2"/>
        <v>2.7</v>
      </c>
      <c r="B17" s="100" t="s">
        <v>40</v>
      </c>
      <c r="C17" s="101" t="s">
        <v>39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99">
        <f t="shared" si="2"/>
        <v>2.8</v>
      </c>
      <c r="B18" s="100" t="s">
        <v>42</v>
      </c>
      <c r="C18" s="101" t="s">
        <v>41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8.0" customHeight="1">
      <c r="A19" s="95">
        <v>3.0</v>
      </c>
      <c r="B19" s="95"/>
      <c r="C19" s="96" t="s">
        <v>56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2.5" customHeight="1">
      <c r="A20" s="99">
        <v>3.1</v>
      </c>
      <c r="B20" s="99" t="s">
        <v>58</v>
      </c>
      <c r="C20" s="50" t="s">
        <v>57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2.5" customHeight="1">
      <c r="A21" s="99">
        <f t="shared" ref="A21:A28" si="3">+A20+0.1</f>
        <v>3.2</v>
      </c>
      <c r="B21" s="99" t="s">
        <v>60</v>
      </c>
      <c r="C21" s="50" t="s">
        <v>59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2.5" customHeight="1">
      <c r="A22" s="99">
        <f t="shared" si="3"/>
        <v>3.3</v>
      </c>
      <c r="B22" s="99" t="s">
        <v>62</v>
      </c>
      <c r="C22" s="50" t="s">
        <v>61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2.5" customHeight="1">
      <c r="A23" s="99">
        <f t="shared" si="3"/>
        <v>3.4</v>
      </c>
      <c r="B23" s="99" t="s">
        <v>64</v>
      </c>
      <c r="C23" s="50" t="s">
        <v>63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2.5" customHeight="1">
      <c r="A24" s="99">
        <f t="shared" si="3"/>
        <v>3.5</v>
      </c>
      <c r="B24" s="99" t="s">
        <v>66</v>
      </c>
      <c r="C24" s="50" t="s">
        <v>133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2.5" customHeight="1">
      <c r="A25" s="99">
        <f t="shared" si="3"/>
        <v>3.6</v>
      </c>
      <c r="B25" s="99" t="s">
        <v>68</v>
      </c>
      <c r="C25" s="50" t="s">
        <v>67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2.5" customHeight="1">
      <c r="A26" s="99">
        <f t="shared" si="3"/>
        <v>3.7</v>
      </c>
      <c r="B26" s="99" t="s">
        <v>70</v>
      </c>
      <c r="C26" s="50" t="s">
        <v>136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2.5" customHeight="1">
      <c r="A27" s="99">
        <f t="shared" si="3"/>
        <v>3.8</v>
      </c>
      <c r="B27" s="99" t="s">
        <v>72</v>
      </c>
      <c r="C27" s="50" t="s">
        <v>71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2.5" customHeight="1">
      <c r="A28" s="99">
        <f t="shared" si="3"/>
        <v>3.9</v>
      </c>
      <c r="B28" s="99" t="s">
        <v>74</v>
      </c>
      <c r="C28" s="50" t="s">
        <v>73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2.5" customHeight="1">
      <c r="A29" s="104">
        <v>3.1</v>
      </c>
      <c r="B29" s="99" t="s">
        <v>76</v>
      </c>
      <c r="C29" s="50" t="s">
        <v>75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95">
        <v>4.0</v>
      </c>
      <c r="B30" s="95"/>
      <c r="C30" s="96" t="s">
        <v>189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2.5" customHeight="1">
      <c r="A31" s="99">
        <v>4.1</v>
      </c>
      <c r="B31" s="99" t="s">
        <v>86</v>
      </c>
      <c r="C31" s="50" t="s">
        <v>85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0" customHeight="1">
      <c r="A32" s="95">
        <v>5.0</v>
      </c>
      <c r="B32" s="95"/>
      <c r="C32" s="96" t="s">
        <v>190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2.5" customHeight="1">
      <c r="A33" s="56">
        <v>5.1</v>
      </c>
      <c r="B33" s="56" t="s">
        <v>79</v>
      </c>
      <c r="C33" s="15" t="s">
        <v>191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2.5" customHeight="1">
      <c r="A34" s="56">
        <v>5.2</v>
      </c>
      <c r="B34" s="56" t="s">
        <v>81</v>
      </c>
      <c r="C34" s="15" t="s">
        <v>192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95">
        <v>6.0</v>
      </c>
      <c r="B35" s="95"/>
      <c r="C35" s="96" t="s">
        <v>9</v>
      </c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5.75" customHeight="1">
      <c r="A36" s="56">
        <v>6.1</v>
      </c>
      <c r="B36" s="105" t="s">
        <v>11</v>
      </c>
      <c r="C36" s="15" t="s">
        <v>193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56">
        <f t="shared" ref="A37:A42" si="4">A36+0.1</f>
        <v>6.2</v>
      </c>
      <c r="B37" s="105" t="s">
        <v>13</v>
      </c>
      <c r="C37" s="15" t="s">
        <v>194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56">
        <f t="shared" si="4"/>
        <v>6.3</v>
      </c>
      <c r="B38" s="105" t="s">
        <v>88</v>
      </c>
      <c r="C38" s="15" t="s">
        <v>87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56">
        <f t="shared" si="4"/>
        <v>6.4</v>
      </c>
      <c r="B39" s="105" t="s">
        <v>15</v>
      </c>
      <c r="C39" s="15" t="s">
        <v>14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56">
        <f t="shared" si="4"/>
        <v>6.5</v>
      </c>
      <c r="B40" s="105" t="s">
        <v>17</v>
      </c>
      <c r="C40" s="15" t="s">
        <v>16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56">
        <f t="shared" si="4"/>
        <v>6.6</v>
      </c>
      <c r="B41" s="105" t="s">
        <v>21</v>
      </c>
      <c r="C41" s="15" t="s">
        <v>20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6">
        <f t="shared" si="4"/>
        <v>6.7</v>
      </c>
      <c r="B42" s="105" t="s">
        <v>19</v>
      </c>
      <c r="C42" s="15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95">
        <v>7.0</v>
      </c>
      <c r="B43" s="95"/>
      <c r="C43" s="96" t="s">
        <v>195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6">
        <f>7.1</f>
        <v>7.1</v>
      </c>
      <c r="B44" s="105" t="s">
        <v>25</v>
      </c>
      <c r="C44" s="15" t="s">
        <v>177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56">
        <f t="shared" ref="A45:A46" si="5">A44+0.1</f>
        <v>7.2</v>
      </c>
      <c r="B45" s="105" t="s">
        <v>84</v>
      </c>
      <c r="C45" s="15" t="s">
        <v>83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56">
        <f t="shared" si="5"/>
        <v>7.3</v>
      </c>
      <c r="B46" s="105" t="s">
        <v>90</v>
      </c>
      <c r="C46" s="15" t="s">
        <v>89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2">
    <mergeCell ref="A1:C1"/>
    <mergeCell ref="E1:F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2025-04-21T03:19:26Z</dcterms:created>
  <dc:creator>Administrator</dc:creator>
</cp:coreProperties>
</file>